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aji\Desktop\MOH.GE სახლის\bdd (2021-2024წ.წ.) კანონთან შესაბამისი\"/>
    </mc:Choice>
  </mc:AlternateContent>
  <bookViews>
    <workbookView xWindow="0" yWindow="0" windowWidth="28800" windowHeight="12300" tabRatio="776"/>
  </bookViews>
  <sheets>
    <sheet name="3.2" sheetId="11" r:id="rId1"/>
  </sheets>
  <externalReferences>
    <externalReference r:id="rId2"/>
  </externalReferences>
  <definedNames>
    <definedName name="_xlnm._FilterDatabase" localSheetId="0" hidden="1">'3.2'!$B$6:$P$367</definedName>
    <definedName name="_xlnm.Print_Area" localSheetId="0">'3.2'!$C$1:$P$367</definedName>
    <definedName name="_xlnm.Print_Titles" localSheetId="0">'3.2'!$3:$5</definedName>
    <definedName name="workingdays">[1]C_2012!$E$69</definedName>
  </definedNames>
  <calcPr calcId="162913"/>
</workbook>
</file>

<file path=xl/calcChain.xml><?xml version="1.0" encoding="utf-8"?>
<calcChain xmlns="http://schemas.openxmlformats.org/spreadsheetml/2006/main">
  <c r="P72" i="11" l="1"/>
  <c r="O72" i="11"/>
  <c r="P71" i="11"/>
  <c r="O71" i="11"/>
  <c r="M72" i="11"/>
  <c r="L72" i="11"/>
  <c r="M71" i="11"/>
  <c r="L71" i="11"/>
  <c r="J72" i="11"/>
  <c r="I72" i="11"/>
  <c r="J71" i="11"/>
  <c r="I71" i="11"/>
  <c r="G71" i="11"/>
  <c r="G72" i="11"/>
  <c r="F71" i="11"/>
  <c r="F72" i="11"/>
  <c r="P193" i="11" l="1"/>
  <c r="O193" i="11"/>
  <c r="M193" i="11"/>
  <c r="L193" i="11"/>
  <c r="J193" i="11"/>
  <c r="I193" i="11"/>
  <c r="G193" i="11"/>
  <c r="F193" i="11"/>
  <c r="K202" i="11"/>
  <c r="H202" i="11"/>
  <c r="I137" i="11" l="1"/>
  <c r="F137" i="11"/>
  <c r="F64" i="11"/>
  <c r="F59" i="11"/>
  <c r="N299" i="11"/>
  <c r="N300" i="11"/>
  <c r="N301" i="11"/>
  <c r="N302" i="11"/>
  <c r="I295" i="11"/>
  <c r="K299" i="11"/>
  <c r="K300" i="11"/>
  <c r="K301" i="11"/>
  <c r="K302" i="11"/>
  <c r="H299" i="11"/>
  <c r="H300" i="11"/>
  <c r="H301" i="11"/>
  <c r="H302" i="11"/>
  <c r="P242" i="11"/>
  <c r="O242" i="11"/>
  <c r="M242" i="11"/>
  <c r="L242" i="11"/>
  <c r="J242" i="11"/>
  <c r="I242" i="11"/>
  <c r="G242" i="11"/>
  <c r="K254" i="11"/>
  <c r="N254" i="11"/>
  <c r="H254" i="11"/>
  <c r="F319" i="11"/>
  <c r="E16" i="11" l="1"/>
  <c r="E17" i="11"/>
  <c r="E18" i="11"/>
  <c r="E19" i="11"/>
  <c r="E20" i="11"/>
  <c r="E21" i="11"/>
  <c r="E24" i="11"/>
  <c r="E25" i="11"/>
  <c r="E26" i="11"/>
  <c r="E27" i="11"/>
  <c r="E28" i="11"/>
  <c r="E31" i="11"/>
  <c r="E32" i="11"/>
  <c r="E33" i="11"/>
  <c r="E36" i="11"/>
  <c r="E37" i="11"/>
  <c r="E38" i="11"/>
  <c r="E41" i="11"/>
  <c r="E42" i="11"/>
  <c r="E43" i="11"/>
  <c r="E46" i="11"/>
  <c r="E47" i="11"/>
  <c r="E48" i="11"/>
  <c r="E51" i="11"/>
  <c r="E52" i="11"/>
  <c r="E53" i="11"/>
  <c r="E56" i="11"/>
  <c r="E57" i="11"/>
  <c r="E58" i="11"/>
  <c r="E61" i="11"/>
  <c r="E62" i="11"/>
  <c r="E63" i="11"/>
  <c r="E66" i="11"/>
  <c r="E67" i="11"/>
  <c r="E68" i="11"/>
  <c r="E75" i="11"/>
  <c r="E76" i="11"/>
  <c r="E77" i="11"/>
  <c r="E78" i="11"/>
  <c r="E81" i="11"/>
  <c r="E82" i="11"/>
  <c r="E83" i="11"/>
  <c r="E84" i="11"/>
  <c r="E85" i="11"/>
  <c r="E86" i="11"/>
  <c r="E87" i="11"/>
  <c r="E88" i="11"/>
  <c r="E89" i="11"/>
  <c r="E90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5" i="11"/>
  <c r="E116" i="11"/>
  <c r="E117" i="11"/>
  <c r="E119" i="11"/>
  <c r="E120" i="11"/>
  <c r="E121" i="11"/>
  <c r="E123" i="11"/>
  <c r="E124" i="11"/>
  <c r="E129" i="11"/>
  <c r="E131" i="11"/>
  <c r="E132" i="11"/>
  <c r="E139" i="11"/>
  <c r="E140" i="11"/>
  <c r="E141" i="11"/>
  <c r="E142" i="11"/>
  <c r="E143" i="11"/>
  <c r="E144" i="11"/>
  <c r="E145" i="11"/>
  <c r="E146" i="11"/>
  <c r="E149" i="11"/>
  <c r="E150" i="11"/>
  <c r="E151" i="11"/>
  <c r="E152" i="11"/>
  <c r="E153" i="11"/>
  <c r="E154" i="11"/>
  <c r="E155" i="11"/>
  <c r="E156" i="11"/>
  <c r="E157" i="11"/>
  <c r="E160" i="11"/>
  <c r="E161" i="11"/>
  <c r="E162" i="11"/>
  <c r="E163" i="11"/>
  <c r="E164" i="11"/>
  <c r="E165" i="11"/>
  <c r="E166" i="11"/>
  <c r="E167" i="11"/>
  <c r="E170" i="11"/>
  <c r="E171" i="11"/>
  <c r="E172" i="11"/>
  <c r="E173" i="11"/>
  <c r="E174" i="11"/>
  <c r="E175" i="11"/>
  <c r="E178" i="11"/>
  <c r="E179" i="11"/>
  <c r="E180" i="11"/>
  <c r="E181" i="11"/>
  <c r="E184" i="11"/>
  <c r="E185" i="11"/>
  <c r="E186" i="11"/>
  <c r="E187" i="11"/>
  <c r="E188" i="11"/>
  <c r="E189" i="11"/>
  <c r="E190" i="11"/>
  <c r="E191" i="11"/>
  <c r="E192" i="11"/>
  <c r="E195" i="11"/>
  <c r="E196" i="11"/>
  <c r="E197" i="11"/>
  <c r="E198" i="11"/>
  <c r="E199" i="11"/>
  <c r="E200" i="11"/>
  <c r="E201" i="11"/>
  <c r="E202" i="11"/>
  <c r="E205" i="11"/>
  <c r="E206" i="11"/>
  <c r="E207" i="11"/>
  <c r="E208" i="11"/>
  <c r="E209" i="11"/>
  <c r="E210" i="11"/>
  <c r="E211" i="11"/>
  <c r="E212" i="11"/>
  <c r="E215" i="11"/>
  <c r="E216" i="11"/>
  <c r="E217" i="11"/>
  <c r="E218" i="11"/>
  <c r="E219" i="11"/>
  <c r="E220" i="11"/>
  <c r="E221" i="11"/>
  <c r="E222" i="11"/>
  <c r="E223" i="11"/>
  <c r="E226" i="11"/>
  <c r="E227" i="11"/>
  <c r="E228" i="11"/>
  <c r="E229" i="11"/>
  <c r="E232" i="11"/>
  <c r="E234" i="11"/>
  <c r="E235" i="11"/>
  <c r="E236" i="11"/>
  <c r="E237" i="11"/>
  <c r="E244" i="11"/>
  <c r="E245" i="11"/>
  <c r="E246" i="11"/>
  <c r="E247" i="11"/>
  <c r="E248" i="11"/>
  <c r="E249" i="11"/>
  <c r="E250" i="11"/>
  <c r="E251" i="11"/>
  <c r="E252" i="11"/>
  <c r="E253" i="11"/>
  <c r="E254" i="11"/>
  <c r="E257" i="11"/>
  <c r="E258" i="11"/>
  <c r="E259" i="11"/>
  <c r="E260" i="11"/>
  <c r="E261" i="11"/>
  <c r="E262" i="11"/>
  <c r="E263" i="11"/>
  <c r="E266" i="11"/>
  <c r="E267" i="11"/>
  <c r="E268" i="11"/>
  <c r="E271" i="11"/>
  <c r="E272" i="11"/>
  <c r="E273" i="11"/>
  <c r="E274" i="11"/>
  <c r="E275" i="11"/>
  <c r="E276" i="11"/>
  <c r="E277" i="11"/>
  <c r="E278" i="11"/>
  <c r="E281" i="11"/>
  <c r="E282" i="11"/>
  <c r="E283" i="11"/>
  <c r="E284" i="11"/>
  <c r="E285" i="11"/>
  <c r="E288" i="11"/>
  <c r="E289" i="11"/>
  <c r="E290" i="11"/>
  <c r="E291" i="11"/>
  <c r="E292" i="11"/>
  <c r="E293" i="11"/>
  <c r="E296" i="11"/>
  <c r="E297" i="11"/>
  <c r="E298" i="11"/>
  <c r="E299" i="11"/>
  <c r="E300" i="11"/>
  <c r="E301" i="11"/>
  <c r="E302" i="11"/>
  <c r="E305" i="11"/>
  <c r="E306" i="11"/>
  <c r="E307" i="11"/>
  <c r="E308" i="11"/>
  <c r="E309" i="11"/>
  <c r="E312" i="11"/>
  <c r="E313" i="11"/>
  <c r="E314" i="11"/>
  <c r="E315" i="11"/>
  <c r="E318" i="11"/>
  <c r="E319" i="11"/>
  <c r="E320" i="11"/>
  <c r="E323" i="11"/>
  <c r="E324" i="11"/>
  <c r="E325" i="11"/>
  <c r="E328" i="11"/>
  <c r="E329" i="11"/>
  <c r="E333" i="11"/>
  <c r="E335" i="11"/>
  <c r="E336" i="11"/>
  <c r="E337" i="11"/>
  <c r="E342" i="11"/>
  <c r="E344" i="11"/>
  <c r="E345" i="11"/>
  <c r="E348" i="11"/>
  <c r="E349" i="11"/>
  <c r="E350" i="11"/>
  <c r="E353" i="11"/>
  <c r="E354" i="11"/>
  <c r="E355" i="11"/>
  <c r="E356" i="11"/>
  <c r="E358" i="11"/>
  <c r="E359" i="11"/>
  <c r="E360" i="11"/>
  <c r="E362" i="11"/>
  <c r="E363" i="11"/>
  <c r="E364" i="11"/>
  <c r="E366" i="11"/>
  <c r="E367" i="11"/>
  <c r="O334" i="11" l="1"/>
  <c r="L334" i="11"/>
  <c r="I334" i="11"/>
  <c r="O13" i="11"/>
  <c r="O12" i="11"/>
  <c r="I241" i="11"/>
  <c r="I240" i="11"/>
  <c r="I136" i="11"/>
  <c r="I135" i="11"/>
  <c r="O341" i="11"/>
  <c r="O340" i="11"/>
  <c r="L341" i="11"/>
  <c r="L340" i="11"/>
  <c r="I341" i="11"/>
  <c r="I340" i="11"/>
  <c r="F340" i="11"/>
  <c r="F341" i="11"/>
  <c r="O294" i="11"/>
  <c r="L294" i="11"/>
  <c r="I294" i="11"/>
  <c r="O241" i="11"/>
  <c r="O240" i="11"/>
  <c r="L241" i="11"/>
  <c r="L240" i="11"/>
  <c r="L235" i="11"/>
  <c r="I235" i="11"/>
  <c r="O224" i="11"/>
  <c r="L224" i="11"/>
  <c r="I224" i="11"/>
  <c r="O203" i="11"/>
  <c r="L203" i="11"/>
  <c r="I203" i="11"/>
  <c r="I147" i="11"/>
  <c r="O136" i="11"/>
  <c r="O135" i="11"/>
  <c r="L136" i="11"/>
  <c r="L135" i="11"/>
  <c r="O122" i="11"/>
  <c r="L122" i="11"/>
  <c r="I122" i="11"/>
  <c r="N103" i="11"/>
  <c r="N98" i="11"/>
  <c r="N99" i="11"/>
  <c r="N100" i="11"/>
  <c r="N101" i="11"/>
  <c r="P91" i="11"/>
  <c r="O91" i="11"/>
  <c r="M91" i="11"/>
  <c r="L91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H107" i="11"/>
  <c r="H108" i="11"/>
  <c r="H109" i="11"/>
  <c r="H110" i="11"/>
  <c r="H111" i="11"/>
  <c r="H112" i="11"/>
  <c r="H104" i="11"/>
  <c r="H105" i="11"/>
  <c r="H106" i="11"/>
  <c r="H98" i="11"/>
  <c r="H99" i="11"/>
  <c r="H100" i="11"/>
  <c r="H101" i="11"/>
  <c r="H102" i="11"/>
  <c r="H103" i="11"/>
  <c r="P79" i="11"/>
  <c r="O79" i="11"/>
  <c r="M79" i="11"/>
  <c r="L79" i="11"/>
  <c r="J79" i="11"/>
  <c r="I79" i="11"/>
  <c r="P13" i="11"/>
  <c r="P12" i="11"/>
  <c r="M13" i="11"/>
  <c r="L13" i="11"/>
  <c r="M12" i="11"/>
  <c r="J13" i="11"/>
  <c r="I13" i="11"/>
  <c r="J12" i="11"/>
  <c r="G12" i="11"/>
  <c r="G13" i="11"/>
  <c r="F12" i="11"/>
  <c r="E12" i="11" s="1"/>
  <c r="F13" i="11"/>
  <c r="N63" i="11"/>
  <c r="K63" i="11"/>
  <c r="H63" i="11"/>
  <c r="N62" i="11"/>
  <c r="K62" i="11"/>
  <c r="H62" i="11"/>
  <c r="N61" i="11"/>
  <c r="K61" i="11"/>
  <c r="H61" i="11"/>
  <c r="O60" i="11"/>
  <c r="N60" i="11" s="1"/>
  <c r="M60" i="11"/>
  <c r="K60" i="11" s="1"/>
  <c r="L60" i="11"/>
  <c r="J60" i="11"/>
  <c r="I60" i="11"/>
  <c r="G60" i="11"/>
  <c r="F60" i="11"/>
  <c r="E60" i="11" s="1"/>
  <c r="P59" i="11"/>
  <c r="O59" i="11"/>
  <c r="M59" i="11"/>
  <c r="L59" i="11"/>
  <c r="J59" i="11"/>
  <c r="I59" i="11"/>
  <c r="G59" i="11"/>
  <c r="E59" i="11"/>
  <c r="K59" i="11" l="1"/>
  <c r="E13" i="11"/>
  <c r="N59" i="11"/>
  <c r="H60" i="11"/>
  <c r="H59" i="11"/>
  <c r="F316" i="11"/>
  <c r="F334" i="11"/>
  <c r="E334" i="11" s="1"/>
  <c r="F294" i="11"/>
  <c r="F242" i="11"/>
  <c r="F233" i="11"/>
  <c r="E233" i="11" s="1"/>
  <c r="G224" i="11" l="1"/>
  <c r="F224" i="11"/>
  <c r="E224" i="11" s="1"/>
  <c r="N120" i="11" l="1"/>
  <c r="K120" i="11"/>
  <c r="H120" i="11"/>
  <c r="N119" i="11"/>
  <c r="K119" i="11"/>
  <c r="H119" i="11"/>
  <c r="P118" i="11"/>
  <c r="O118" i="11"/>
  <c r="M118" i="11"/>
  <c r="L118" i="11"/>
  <c r="J118" i="11"/>
  <c r="I118" i="11"/>
  <c r="G118" i="11"/>
  <c r="F118" i="11"/>
  <c r="N117" i="11"/>
  <c r="K117" i="11"/>
  <c r="H117" i="11"/>
  <c r="F91" i="11"/>
  <c r="E118" i="11" l="1"/>
  <c r="H118" i="11"/>
  <c r="K118" i="11"/>
  <c r="N118" i="11"/>
  <c r="G79" i="11"/>
  <c r="F79" i="11"/>
  <c r="E79" i="11" s="1"/>
  <c r="N58" i="11" l="1"/>
  <c r="K58" i="11"/>
  <c r="H58" i="11"/>
  <c r="N57" i="11"/>
  <c r="K57" i="11"/>
  <c r="H57" i="11"/>
  <c r="N56" i="11"/>
  <c r="K56" i="11"/>
  <c r="H56" i="11"/>
  <c r="O55" i="11"/>
  <c r="N55" i="11" s="1"/>
  <c r="M55" i="11"/>
  <c r="L55" i="11"/>
  <c r="J55" i="11"/>
  <c r="I55" i="11"/>
  <c r="G55" i="11"/>
  <c r="F55" i="11"/>
  <c r="E55" i="11" s="1"/>
  <c r="P54" i="11"/>
  <c r="O54" i="11"/>
  <c r="M54" i="11"/>
  <c r="L54" i="11"/>
  <c r="J54" i="11"/>
  <c r="I54" i="11"/>
  <c r="G54" i="11"/>
  <c r="F54" i="11"/>
  <c r="E54" i="11" s="1"/>
  <c r="K54" i="11" l="1"/>
  <c r="K55" i="11"/>
  <c r="H54" i="11"/>
  <c r="N54" i="11"/>
  <c r="H55" i="11"/>
  <c r="G14" i="11"/>
  <c r="F14" i="11"/>
  <c r="G22" i="11"/>
  <c r="F22" i="11"/>
  <c r="F365" i="11"/>
  <c r="F361" i="11"/>
  <c r="F357" i="11"/>
  <c r="F352" i="11"/>
  <c r="F351" i="11"/>
  <c r="F347" i="11"/>
  <c r="F346" i="11"/>
  <c r="F343" i="11"/>
  <c r="F332" i="11"/>
  <c r="F331" i="11"/>
  <c r="F327" i="11"/>
  <c r="F322" i="11"/>
  <c r="F321" i="11"/>
  <c r="F317" i="11"/>
  <c r="F311" i="11"/>
  <c r="F310" i="11"/>
  <c r="F304" i="11"/>
  <c r="F303" i="11"/>
  <c r="F295" i="11"/>
  <c r="F287" i="11"/>
  <c r="F286" i="11"/>
  <c r="F280" i="11"/>
  <c r="F279" i="11"/>
  <c r="F270" i="11"/>
  <c r="F269" i="11"/>
  <c r="F265" i="11"/>
  <c r="F264" i="11"/>
  <c r="F256" i="11"/>
  <c r="F255" i="11"/>
  <c r="F243" i="11"/>
  <c r="F241" i="11"/>
  <c r="F240" i="11"/>
  <c r="F231" i="11"/>
  <c r="F230" i="11"/>
  <c r="F225" i="11"/>
  <c r="F214" i="11"/>
  <c r="F213" i="11"/>
  <c r="F204" i="11"/>
  <c r="F203" i="11"/>
  <c r="F194" i="11"/>
  <c r="F183" i="11"/>
  <c r="F182" i="11"/>
  <c r="F177" i="11"/>
  <c r="F176" i="11"/>
  <c r="F169" i="11"/>
  <c r="F168" i="11"/>
  <c r="F159" i="11"/>
  <c r="F158" i="11"/>
  <c r="F148" i="11"/>
  <c r="F147" i="11"/>
  <c r="F138" i="11"/>
  <c r="F136" i="11"/>
  <c r="F135" i="11"/>
  <c r="F130" i="11"/>
  <c r="F122" i="11"/>
  <c r="F114" i="11"/>
  <c r="F92" i="11"/>
  <c r="F80" i="11"/>
  <c r="F74" i="11"/>
  <c r="F73" i="11"/>
  <c r="F65" i="11"/>
  <c r="F50" i="11"/>
  <c r="F49" i="11"/>
  <c r="F45" i="11"/>
  <c r="F44" i="11"/>
  <c r="F40" i="11"/>
  <c r="F39" i="11"/>
  <c r="F35" i="11"/>
  <c r="F34" i="11"/>
  <c r="F30" i="11"/>
  <c r="F29" i="11"/>
  <c r="F23" i="11"/>
  <c r="F15" i="11"/>
  <c r="E14" i="11" l="1"/>
  <c r="F70" i="11"/>
  <c r="E22" i="11"/>
  <c r="F326" i="11"/>
  <c r="F69" i="11"/>
  <c r="F11" i="11"/>
  <c r="F339" i="11"/>
  <c r="F10" i="11"/>
  <c r="F128" i="11"/>
  <c r="F9" i="11" s="1"/>
  <c r="F238" i="11"/>
  <c r="F127" i="11"/>
  <c r="F133" i="11"/>
  <c r="F134" i="11"/>
  <c r="F239" i="11"/>
  <c r="F338" i="11"/>
  <c r="N16" i="11"/>
  <c r="N17" i="11"/>
  <c r="N18" i="11"/>
  <c r="N19" i="11"/>
  <c r="N20" i="11"/>
  <c r="N21" i="11"/>
  <c r="N24" i="11"/>
  <c r="N25" i="11"/>
  <c r="N26" i="11"/>
  <c r="N27" i="11"/>
  <c r="N28" i="11"/>
  <c r="N31" i="11"/>
  <c r="N32" i="11"/>
  <c r="N33" i="11"/>
  <c r="N37" i="11"/>
  <c r="N38" i="11"/>
  <c r="N42" i="11"/>
  <c r="N46" i="11"/>
  <c r="N47" i="11"/>
  <c r="N48" i="11"/>
  <c r="N51" i="11"/>
  <c r="N52" i="11"/>
  <c r="N53" i="11"/>
  <c r="N66" i="11"/>
  <c r="N67" i="11"/>
  <c r="N68" i="11"/>
  <c r="N75" i="11"/>
  <c r="N76" i="11"/>
  <c r="N77" i="11"/>
  <c r="N78" i="11"/>
  <c r="N81" i="11"/>
  <c r="N82" i="11"/>
  <c r="N83" i="11"/>
  <c r="N84" i="11"/>
  <c r="N85" i="11"/>
  <c r="N86" i="11"/>
  <c r="N87" i="11"/>
  <c r="N88" i="11"/>
  <c r="N89" i="11"/>
  <c r="N90" i="11"/>
  <c r="N93" i="11"/>
  <c r="N94" i="11"/>
  <c r="N95" i="11"/>
  <c r="N96" i="11"/>
  <c r="N97" i="11"/>
  <c r="N102" i="11"/>
  <c r="N104" i="11"/>
  <c r="N105" i="11"/>
  <c r="N106" i="11"/>
  <c r="N107" i="11"/>
  <c r="N108" i="11"/>
  <c r="N109" i="11"/>
  <c r="N110" i="11"/>
  <c r="N111" i="11"/>
  <c r="N112" i="11"/>
  <c r="N115" i="11"/>
  <c r="N116" i="11"/>
  <c r="N121" i="11"/>
  <c r="N123" i="11"/>
  <c r="N124" i="11"/>
  <c r="N129" i="11"/>
  <c r="N131" i="11"/>
  <c r="N132" i="11"/>
  <c r="N139" i="11"/>
  <c r="N140" i="11"/>
  <c r="N141" i="11"/>
  <c r="N142" i="11"/>
  <c r="N143" i="11"/>
  <c r="N144" i="11"/>
  <c r="N145" i="11"/>
  <c r="N146" i="11"/>
  <c r="N149" i="11"/>
  <c r="N150" i="11"/>
  <c r="N151" i="11"/>
  <c r="N152" i="11"/>
  <c r="N153" i="11"/>
  <c r="N154" i="11"/>
  <c r="N155" i="11"/>
  <c r="N156" i="11"/>
  <c r="N157" i="11"/>
  <c r="N160" i="11"/>
  <c r="N161" i="11"/>
  <c r="N162" i="11"/>
  <c r="N163" i="11"/>
  <c r="N164" i="11"/>
  <c r="N165" i="11"/>
  <c r="N166" i="11"/>
  <c r="N167" i="11"/>
  <c r="N170" i="11"/>
  <c r="N171" i="11"/>
  <c r="N172" i="11"/>
  <c r="N173" i="11"/>
  <c r="N174" i="11"/>
  <c r="N175" i="11"/>
  <c r="N178" i="11"/>
  <c r="N179" i="11"/>
  <c r="N180" i="11"/>
  <c r="N181" i="11"/>
  <c r="N184" i="11"/>
  <c r="N185" i="11"/>
  <c r="N186" i="11"/>
  <c r="N187" i="11"/>
  <c r="N188" i="11"/>
  <c r="N189" i="11"/>
  <c r="N190" i="11"/>
  <c r="N191" i="11"/>
  <c r="N192" i="11"/>
  <c r="N195" i="11"/>
  <c r="N196" i="11"/>
  <c r="N197" i="11"/>
  <c r="N198" i="11"/>
  <c r="N199" i="11"/>
  <c r="N200" i="11"/>
  <c r="N201" i="11"/>
  <c r="N205" i="11"/>
  <c r="N206" i="11"/>
  <c r="N207" i="11"/>
  <c r="N208" i="11"/>
  <c r="N209" i="11"/>
  <c r="N210" i="11"/>
  <c r="N211" i="11"/>
  <c r="N212" i="11"/>
  <c r="N215" i="11"/>
  <c r="N216" i="11"/>
  <c r="N217" i="11"/>
  <c r="N218" i="11"/>
  <c r="N219" i="11"/>
  <c r="N220" i="11"/>
  <c r="N221" i="11"/>
  <c r="N222" i="11"/>
  <c r="N223" i="11"/>
  <c r="N226" i="11"/>
  <c r="N227" i="11"/>
  <c r="N228" i="11"/>
  <c r="N229" i="11"/>
  <c r="N232" i="11"/>
  <c r="N233" i="11"/>
  <c r="N234" i="11"/>
  <c r="N235" i="11"/>
  <c r="N236" i="11"/>
  <c r="N237" i="11"/>
  <c r="N244" i="11"/>
  <c r="N245" i="11"/>
  <c r="N246" i="11"/>
  <c r="N247" i="11"/>
  <c r="N248" i="11"/>
  <c r="N249" i="11"/>
  <c r="N250" i="11"/>
  <c r="N251" i="11"/>
  <c r="N252" i="11"/>
  <c r="N253" i="11"/>
  <c r="N257" i="11"/>
  <c r="N258" i="11"/>
  <c r="N259" i="11"/>
  <c r="N260" i="11"/>
  <c r="N261" i="11"/>
  <c r="N262" i="11"/>
  <c r="N263" i="11"/>
  <c r="N266" i="11"/>
  <c r="N267" i="11"/>
  <c r="N268" i="11"/>
  <c r="N271" i="11"/>
  <c r="N272" i="11"/>
  <c r="N273" i="11"/>
  <c r="N274" i="11"/>
  <c r="N275" i="11"/>
  <c r="N276" i="11"/>
  <c r="N277" i="11"/>
  <c r="N278" i="11"/>
  <c r="N281" i="11"/>
  <c r="N282" i="11"/>
  <c r="N283" i="11"/>
  <c r="N284" i="11"/>
  <c r="N285" i="11"/>
  <c r="N288" i="11"/>
  <c r="N289" i="11"/>
  <c r="N290" i="11"/>
  <c r="N291" i="11"/>
  <c r="N292" i="11"/>
  <c r="N293" i="11"/>
  <c r="N296" i="11"/>
  <c r="N297" i="11"/>
  <c r="N298" i="11"/>
  <c r="N305" i="11"/>
  <c r="N306" i="11"/>
  <c r="N307" i="11"/>
  <c r="N308" i="11"/>
  <c r="N309" i="11"/>
  <c r="N312" i="11"/>
  <c r="N313" i="11"/>
  <c r="N314" i="11"/>
  <c r="N315" i="11"/>
  <c r="N318" i="11"/>
  <c r="N319" i="11"/>
  <c r="N320" i="11"/>
  <c r="N323" i="11"/>
  <c r="N324" i="11"/>
  <c r="N325" i="11"/>
  <c r="N328" i="11"/>
  <c r="N329" i="11"/>
  <c r="N333" i="11"/>
  <c r="N335" i="11"/>
  <c r="N336" i="11"/>
  <c r="N337" i="11"/>
  <c r="N342" i="11"/>
  <c r="N344" i="11"/>
  <c r="N345" i="11"/>
  <c r="N348" i="11"/>
  <c r="N349" i="11"/>
  <c r="N350" i="11"/>
  <c r="N353" i="11"/>
  <c r="N354" i="11"/>
  <c r="N355" i="11"/>
  <c r="N356" i="11"/>
  <c r="N358" i="11"/>
  <c r="N359" i="11"/>
  <c r="N360" i="11"/>
  <c r="N362" i="11"/>
  <c r="N363" i="11"/>
  <c r="N364" i="11"/>
  <c r="N366" i="11"/>
  <c r="N367" i="11"/>
  <c r="K16" i="11"/>
  <c r="K17" i="11"/>
  <c r="K18" i="11"/>
  <c r="K19" i="11"/>
  <c r="K20" i="11"/>
  <c r="K21" i="11"/>
  <c r="K24" i="11"/>
  <c r="K25" i="11"/>
  <c r="K26" i="11"/>
  <c r="K27" i="11"/>
  <c r="K28" i="11"/>
  <c r="K31" i="11"/>
  <c r="K32" i="11"/>
  <c r="K33" i="11"/>
  <c r="K37" i="11"/>
  <c r="K38" i="11"/>
  <c r="K42" i="11"/>
  <c r="K43" i="11"/>
  <c r="K46" i="11"/>
  <c r="K47" i="11"/>
  <c r="K48" i="11"/>
  <c r="K52" i="11"/>
  <c r="K53" i="11"/>
  <c r="K66" i="11"/>
  <c r="K67" i="11"/>
  <c r="K68" i="11"/>
  <c r="K75" i="11"/>
  <c r="K76" i="11"/>
  <c r="K81" i="11"/>
  <c r="K82" i="11"/>
  <c r="K83" i="11"/>
  <c r="K85" i="11"/>
  <c r="K86" i="11"/>
  <c r="K87" i="11"/>
  <c r="K88" i="11"/>
  <c r="K89" i="11"/>
  <c r="K90" i="11"/>
  <c r="K93" i="11"/>
  <c r="K94" i="11"/>
  <c r="K95" i="11"/>
  <c r="K115" i="11"/>
  <c r="K116" i="11"/>
  <c r="K121" i="11"/>
  <c r="K123" i="11"/>
  <c r="K124" i="11"/>
  <c r="K129" i="11"/>
  <c r="K131" i="11"/>
  <c r="K132" i="11"/>
  <c r="K139" i="11"/>
  <c r="K140" i="11"/>
  <c r="K141" i="11"/>
  <c r="K142" i="11"/>
  <c r="K143" i="11"/>
  <c r="K144" i="11"/>
  <c r="K145" i="11"/>
  <c r="K146" i="11"/>
  <c r="K149" i="11"/>
  <c r="K150" i="11"/>
  <c r="K151" i="11"/>
  <c r="K152" i="11"/>
  <c r="K153" i="11"/>
  <c r="K154" i="11"/>
  <c r="K155" i="11"/>
  <c r="K156" i="11"/>
  <c r="K157" i="11"/>
  <c r="K160" i="11"/>
  <c r="K161" i="11"/>
  <c r="K162" i="11"/>
  <c r="K163" i="11"/>
  <c r="K164" i="11"/>
  <c r="K165" i="11"/>
  <c r="K166" i="11"/>
  <c r="K167" i="11"/>
  <c r="K170" i="11"/>
  <c r="K171" i="11"/>
  <c r="K172" i="11"/>
  <c r="K173" i="11"/>
  <c r="K174" i="11"/>
  <c r="K175" i="11"/>
  <c r="K178" i="11"/>
  <c r="K179" i="11"/>
  <c r="K180" i="11"/>
  <c r="K181" i="11"/>
  <c r="K184" i="11"/>
  <c r="K185" i="11"/>
  <c r="K186" i="11"/>
  <c r="K187" i="11"/>
  <c r="K188" i="11"/>
  <c r="K189" i="11"/>
  <c r="K190" i="11"/>
  <c r="K191" i="11"/>
  <c r="K192" i="11"/>
  <c r="K195" i="11"/>
  <c r="K196" i="11"/>
  <c r="K197" i="11"/>
  <c r="K198" i="11"/>
  <c r="K199" i="11"/>
  <c r="K200" i="11"/>
  <c r="K201" i="11"/>
  <c r="K205" i="11"/>
  <c r="K206" i="11"/>
  <c r="K207" i="11"/>
  <c r="K208" i="11"/>
  <c r="K209" i="11"/>
  <c r="K210" i="11"/>
  <c r="K211" i="11"/>
  <c r="K212" i="11"/>
  <c r="K215" i="11"/>
  <c r="K216" i="11"/>
  <c r="K217" i="11"/>
  <c r="K218" i="11"/>
  <c r="K219" i="11"/>
  <c r="K220" i="11"/>
  <c r="K221" i="11"/>
  <c r="K222" i="11"/>
  <c r="K223" i="11"/>
  <c r="K226" i="11"/>
  <c r="K227" i="11"/>
  <c r="K228" i="11"/>
  <c r="K229" i="11"/>
  <c r="K232" i="11"/>
  <c r="K233" i="11"/>
  <c r="K234" i="11"/>
  <c r="K236" i="11"/>
  <c r="K237" i="11"/>
  <c r="K244" i="11"/>
  <c r="K245" i="11"/>
  <c r="K246" i="11"/>
  <c r="K247" i="11"/>
  <c r="K248" i="11"/>
  <c r="K249" i="11"/>
  <c r="K250" i="11"/>
  <c r="K251" i="11"/>
  <c r="K252" i="11"/>
  <c r="K253" i="11"/>
  <c r="K257" i="11"/>
  <c r="K258" i="11"/>
  <c r="K259" i="11"/>
  <c r="K260" i="11"/>
  <c r="K261" i="11"/>
  <c r="K262" i="11"/>
  <c r="K263" i="11"/>
  <c r="K266" i="11"/>
  <c r="K267" i="11"/>
  <c r="K268" i="11"/>
  <c r="K271" i="11"/>
  <c r="K272" i="11"/>
  <c r="K273" i="11"/>
  <c r="K274" i="11"/>
  <c r="K275" i="11"/>
  <c r="K276" i="11"/>
  <c r="K277" i="11"/>
  <c r="K278" i="11"/>
  <c r="K281" i="11"/>
  <c r="K282" i="11"/>
  <c r="K283" i="11"/>
  <c r="K284" i="11"/>
  <c r="K285" i="11"/>
  <c r="K288" i="11"/>
  <c r="K289" i="11"/>
  <c r="K290" i="11"/>
  <c r="K291" i="11"/>
  <c r="K292" i="11"/>
  <c r="K293" i="11"/>
  <c r="K296" i="11"/>
  <c r="K297" i="11"/>
  <c r="K298" i="11"/>
  <c r="K305" i="11"/>
  <c r="K306" i="11"/>
  <c r="K307" i="11"/>
  <c r="K308" i="11"/>
  <c r="K309" i="11"/>
  <c r="K312" i="11"/>
  <c r="K313" i="11"/>
  <c r="K314" i="11"/>
  <c r="K315" i="11"/>
  <c r="K318" i="11"/>
  <c r="K319" i="11"/>
  <c r="K320" i="11"/>
  <c r="K323" i="11"/>
  <c r="K324" i="11"/>
  <c r="K325" i="11"/>
  <c r="K328" i="11"/>
  <c r="K329" i="11"/>
  <c r="K333" i="11"/>
  <c r="K335" i="11"/>
  <c r="K336" i="11"/>
  <c r="K337" i="11"/>
  <c r="K342" i="11"/>
  <c r="K344" i="11"/>
  <c r="K345" i="11"/>
  <c r="K348" i="11"/>
  <c r="K349" i="11"/>
  <c r="K350" i="11"/>
  <c r="K353" i="11"/>
  <c r="K354" i="11"/>
  <c r="K355" i="11"/>
  <c r="K356" i="11"/>
  <c r="K358" i="11"/>
  <c r="K359" i="11"/>
  <c r="K360" i="11"/>
  <c r="K362" i="11"/>
  <c r="K363" i="11"/>
  <c r="K364" i="11"/>
  <c r="K366" i="11"/>
  <c r="K367" i="11"/>
  <c r="H16" i="11"/>
  <c r="H17" i="11"/>
  <c r="H18" i="11"/>
  <c r="H19" i="11"/>
  <c r="H20" i="11"/>
  <c r="H21" i="11"/>
  <c r="H24" i="11"/>
  <c r="H25" i="11"/>
  <c r="H26" i="11"/>
  <c r="H27" i="11"/>
  <c r="H28" i="11"/>
  <c r="H31" i="11"/>
  <c r="H32" i="11"/>
  <c r="H33" i="11"/>
  <c r="H37" i="11"/>
  <c r="H38" i="11"/>
  <c r="H42" i="11"/>
  <c r="H43" i="11"/>
  <c r="H46" i="11"/>
  <c r="H47" i="11"/>
  <c r="H48" i="11"/>
  <c r="H52" i="11"/>
  <c r="H53" i="11"/>
  <c r="H66" i="11"/>
  <c r="H67" i="11"/>
  <c r="H68" i="11"/>
  <c r="H75" i="11"/>
  <c r="H76" i="11"/>
  <c r="H81" i="11"/>
  <c r="H82" i="11"/>
  <c r="H83" i="11"/>
  <c r="H85" i="11"/>
  <c r="H86" i="11"/>
  <c r="H87" i="11"/>
  <c r="H88" i="11"/>
  <c r="H89" i="11"/>
  <c r="H90" i="11"/>
  <c r="H93" i="11"/>
  <c r="H94" i="11"/>
  <c r="H95" i="11"/>
  <c r="H96" i="11"/>
  <c r="H97" i="11"/>
  <c r="H115" i="11"/>
  <c r="H116" i="11"/>
  <c r="H121" i="11"/>
  <c r="H123" i="11"/>
  <c r="H124" i="11"/>
  <c r="H129" i="11"/>
  <c r="H131" i="11"/>
  <c r="H132" i="11"/>
  <c r="H139" i="11"/>
  <c r="H140" i="11"/>
  <c r="H141" i="11"/>
  <c r="H142" i="11"/>
  <c r="H143" i="11"/>
  <c r="H144" i="11"/>
  <c r="H145" i="11"/>
  <c r="H149" i="11"/>
  <c r="H150" i="11"/>
  <c r="H152" i="11"/>
  <c r="H153" i="11"/>
  <c r="H154" i="11"/>
  <c r="H155" i="11"/>
  <c r="H156" i="11"/>
  <c r="H157" i="11"/>
  <c r="H160" i="11"/>
  <c r="H161" i="11"/>
  <c r="H162" i="11"/>
  <c r="H163" i="11"/>
  <c r="H164" i="11"/>
  <c r="H165" i="11"/>
  <c r="H166" i="11"/>
  <c r="H167" i="11"/>
  <c r="H170" i="11"/>
  <c r="H171" i="11"/>
  <c r="H172" i="11"/>
  <c r="H173" i="11"/>
  <c r="H174" i="11"/>
  <c r="H175" i="11"/>
  <c r="H178" i="11"/>
  <c r="H179" i="11"/>
  <c r="H180" i="11"/>
  <c r="H181" i="11"/>
  <c r="H184" i="11"/>
  <c r="H185" i="11"/>
  <c r="H186" i="11"/>
  <c r="H187" i="11"/>
  <c r="H188" i="11"/>
  <c r="H189" i="11"/>
  <c r="H190" i="11"/>
  <c r="H191" i="11"/>
  <c r="H192" i="11"/>
  <c r="H195" i="11"/>
  <c r="H196" i="11"/>
  <c r="H197" i="11"/>
  <c r="H198" i="11"/>
  <c r="H199" i="11"/>
  <c r="H200" i="11"/>
  <c r="H201" i="11"/>
  <c r="H205" i="11"/>
  <c r="H206" i="11"/>
  <c r="H207" i="11"/>
  <c r="H208" i="11"/>
  <c r="H209" i="11"/>
  <c r="H210" i="11"/>
  <c r="H211" i="11"/>
  <c r="H212" i="11"/>
  <c r="H215" i="11"/>
  <c r="H216" i="11"/>
  <c r="H217" i="11"/>
  <c r="H218" i="11"/>
  <c r="H219" i="11"/>
  <c r="H220" i="11"/>
  <c r="H221" i="11"/>
  <c r="H222" i="11"/>
  <c r="H223" i="11"/>
  <c r="H226" i="11"/>
  <c r="H227" i="11"/>
  <c r="H228" i="11"/>
  <c r="H229" i="11"/>
  <c r="H232" i="11"/>
  <c r="H234" i="11"/>
  <c r="H236" i="11"/>
  <c r="H237" i="11"/>
  <c r="H244" i="11"/>
  <c r="H245" i="11"/>
  <c r="H246" i="11"/>
  <c r="H247" i="11"/>
  <c r="H248" i="11"/>
  <c r="H249" i="11"/>
  <c r="H250" i="11"/>
  <c r="H251" i="11"/>
  <c r="H252" i="11"/>
  <c r="H253" i="11"/>
  <c r="H257" i="11"/>
  <c r="H258" i="11"/>
  <c r="H259" i="11"/>
  <c r="H260" i="11"/>
  <c r="H261" i="11"/>
  <c r="H262" i="11"/>
  <c r="H263" i="11"/>
  <c r="H266" i="11"/>
  <c r="H267" i="11"/>
  <c r="H268" i="11"/>
  <c r="H271" i="11"/>
  <c r="H272" i="11"/>
  <c r="H273" i="11"/>
  <c r="H274" i="11"/>
  <c r="H275" i="11"/>
  <c r="H276" i="11"/>
  <c r="H277" i="11"/>
  <c r="H278" i="11"/>
  <c r="H281" i="11"/>
  <c r="H282" i="11"/>
  <c r="H283" i="11"/>
  <c r="H284" i="11"/>
  <c r="H285" i="11"/>
  <c r="H288" i="11"/>
  <c r="H289" i="11"/>
  <c r="H290" i="11"/>
  <c r="H291" i="11"/>
  <c r="H292" i="11"/>
  <c r="H293" i="11"/>
  <c r="H296" i="11"/>
  <c r="H297" i="11"/>
  <c r="H298" i="11"/>
  <c r="H305" i="11"/>
  <c r="H306" i="11"/>
  <c r="H307" i="11"/>
  <c r="H308" i="11"/>
  <c r="H309" i="11"/>
  <c r="H312" i="11"/>
  <c r="H313" i="11"/>
  <c r="H314" i="11"/>
  <c r="H315" i="11"/>
  <c r="H318" i="11"/>
  <c r="H319" i="11"/>
  <c r="H320" i="11"/>
  <c r="H323" i="11"/>
  <c r="H324" i="11"/>
  <c r="H325" i="11"/>
  <c r="H328" i="11"/>
  <c r="H329" i="11"/>
  <c r="H333" i="11"/>
  <c r="H335" i="11"/>
  <c r="H336" i="11"/>
  <c r="H337" i="11"/>
  <c r="H342" i="11"/>
  <c r="H344" i="11"/>
  <c r="H345" i="11"/>
  <c r="H348" i="11"/>
  <c r="H349" i="11"/>
  <c r="H350" i="11"/>
  <c r="H353" i="11"/>
  <c r="H354" i="11"/>
  <c r="H355" i="11"/>
  <c r="H356" i="11"/>
  <c r="H358" i="11"/>
  <c r="H359" i="11"/>
  <c r="H360" i="11"/>
  <c r="H362" i="11"/>
  <c r="H363" i="11"/>
  <c r="H364" i="11"/>
  <c r="H366" i="11"/>
  <c r="H367" i="11"/>
  <c r="F8" i="11" l="1"/>
  <c r="F126" i="11"/>
  <c r="F125" i="11"/>
  <c r="F6" i="11" s="1"/>
  <c r="F7" i="11"/>
  <c r="K235" i="11"/>
  <c r="H235" i="11"/>
  <c r="H151" i="11"/>
  <c r="G49" i="11" l="1"/>
  <c r="E49" i="11" s="1"/>
  <c r="J240" i="11" l="1"/>
  <c r="M240" i="11"/>
  <c r="P240" i="11"/>
  <c r="J241" i="11"/>
  <c r="M241" i="11"/>
  <c r="P241" i="11"/>
  <c r="G240" i="11"/>
  <c r="E240" i="11" s="1"/>
  <c r="G241" i="11"/>
  <c r="E241" i="11" s="1"/>
  <c r="G135" i="11"/>
  <c r="E135" i="11" s="1"/>
  <c r="J135" i="11"/>
  <c r="M135" i="11"/>
  <c r="P135" i="11"/>
  <c r="G136" i="11"/>
  <c r="E136" i="11" s="1"/>
  <c r="J136" i="11"/>
  <c r="M136" i="11"/>
  <c r="P136" i="11"/>
  <c r="P128" i="11" l="1"/>
  <c r="K241" i="11"/>
  <c r="H240" i="11"/>
  <c r="N135" i="11"/>
  <c r="K135" i="11"/>
  <c r="H135" i="11"/>
  <c r="N241" i="11"/>
  <c r="K240" i="11"/>
  <c r="H241" i="11"/>
  <c r="O128" i="11"/>
  <c r="N136" i="11"/>
  <c r="K136" i="11"/>
  <c r="N240" i="11"/>
  <c r="L127" i="11"/>
  <c r="O127" i="11"/>
  <c r="I127" i="11"/>
  <c r="L128" i="11"/>
  <c r="P127" i="11"/>
  <c r="G128" i="11"/>
  <c r="E128" i="11" s="1"/>
  <c r="M127" i="11"/>
  <c r="M128" i="11"/>
  <c r="J128" i="11"/>
  <c r="J127" i="11"/>
  <c r="G127" i="11"/>
  <c r="E127" i="11" s="1"/>
  <c r="O316" i="11"/>
  <c r="L316" i="11"/>
  <c r="I316" i="11"/>
  <c r="P317" i="11"/>
  <c r="O317" i="11"/>
  <c r="M317" i="11"/>
  <c r="L317" i="11"/>
  <c r="J317" i="11"/>
  <c r="I317" i="11"/>
  <c r="G317" i="11"/>
  <c r="E317" i="11" s="1"/>
  <c r="N128" i="11" l="1"/>
  <c r="N127" i="11"/>
  <c r="K127" i="11"/>
  <c r="H127" i="11"/>
  <c r="H317" i="11"/>
  <c r="N317" i="11"/>
  <c r="K317" i="11"/>
  <c r="K128" i="11"/>
  <c r="O168" i="11"/>
  <c r="L168" i="11"/>
  <c r="I168" i="11"/>
  <c r="I158" i="11" l="1"/>
  <c r="L158" i="11"/>
  <c r="O158" i="11"/>
  <c r="K84" i="11" l="1"/>
  <c r="H84" i="11"/>
  <c r="L78" i="11" l="1"/>
  <c r="K78" i="11" s="1"/>
  <c r="H78" i="11"/>
  <c r="N43" i="11" l="1"/>
  <c r="N334" i="11" l="1"/>
  <c r="K77" i="11" l="1"/>
  <c r="N113" i="11"/>
  <c r="K113" i="11"/>
  <c r="H113" i="11"/>
  <c r="I91" i="11"/>
  <c r="J91" i="11"/>
  <c r="G91" i="11"/>
  <c r="E91" i="11" s="1"/>
  <c r="K13" i="11" l="1"/>
  <c r="K91" i="11"/>
  <c r="H91" i="11"/>
  <c r="N91" i="11"/>
  <c r="N13" i="11"/>
  <c r="H13" i="11"/>
  <c r="L51" i="11" l="1"/>
  <c r="I51" i="11"/>
  <c r="I12" i="11" s="1"/>
  <c r="P50" i="11"/>
  <c r="O50" i="11"/>
  <c r="M50" i="11"/>
  <c r="J50" i="11"/>
  <c r="G50" i="11"/>
  <c r="E50" i="11" s="1"/>
  <c r="P49" i="11"/>
  <c r="O49" i="11"/>
  <c r="M49" i="11"/>
  <c r="J49" i="11"/>
  <c r="K51" i="11" l="1"/>
  <c r="L12" i="11"/>
  <c r="H51" i="11"/>
  <c r="N49" i="11"/>
  <c r="N50" i="11"/>
  <c r="L49" i="11"/>
  <c r="K49" i="11" s="1"/>
  <c r="I49" i="11"/>
  <c r="H49" i="11" s="1"/>
  <c r="I50" i="11"/>
  <c r="H50" i="11" s="1"/>
  <c r="L50" i="11"/>
  <c r="K50" i="11" s="1"/>
  <c r="N41" i="11"/>
  <c r="K41" i="11" l="1"/>
  <c r="H41" i="11"/>
  <c r="N36" i="11" l="1"/>
  <c r="N12" i="11" l="1"/>
  <c r="O34" i="11"/>
  <c r="P365" i="11" l="1"/>
  <c r="O365" i="11"/>
  <c r="P361" i="11"/>
  <c r="O361" i="11"/>
  <c r="P357" i="11"/>
  <c r="O357" i="11"/>
  <c r="P352" i="11"/>
  <c r="O352" i="11"/>
  <c r="P351" i="11"/>
  <c r="O351" i="11"/>
  <c r="P347" i="11"/>
  <c r="O347" i="11"/>
  <c r="P346" i="11"/>
  <c r="O346" i="11"/>
  <c r="O338" i="11" s="1"/>
  <c r="P343" i="11"/>
  <c r="O343" i="11"/>
  <c r="P341" i="11"/>
  <c r="P340" i="11"/>
  <c r="P332" i="11"/>
  <c r="P331" i="11"/>
  <c r="O331" i="11"/>
  <c r="P327" i="11"/>
  <c r="O327" i="11"/>
  <c r="O326" i="11"/>
  <c r="P322" i="11"/>
  <c r="O322" i="11"/>
  <c r="P321" i="11"/>
  <c r="O321" i="11"/>
  <c r="N321" i="11" s="1"/>
  <c r="P311" i="11"/>
  <c r="O311" i="11"/>
  <c r="P310" i="11"/>
  <c r="O310" i="11"/>
  <c r="P304" i="11"/>
  <c r="O304" i="11"/>
  <c r="P303" i="11"/>
  <c r="O303" i="11"/>
  <c r="P295" i="11"/>
  <c r="O295" i="11"/>
  <c r="P294" i="11"/>
  <c r="P287" i="11"/>
  <c r="O287" i="11"/>
  <c r="P286" i="11"/>
  <c r="O286" i="11"/>
  <c r="P280" i="11"/>
  <c r="O280" i="11"/>
  <c r="P279" i="11"/>
  <c r="O279" i="11"/>
  <c r="P270" i="11"/>
  <c r="O270" i="11"/>
  <c r="P269" i="11"/>
  <c r="O269" i="11"/>
  <c r="P265" i="11"/>
  <c r="O265" i="11"/>
  <c r="P264" i="11"/>
  <c r="O264" i="11"/>
  <c r="P256" i="11"/>
  <c r="O256" i="11"/>
  <c r="P255" i="11"/>
  <c r="O255" i="11"/>
  <c r="P243" i="11"/>
  <c r="O243" i="11"/>
  <c r="P231" i="11"/>
  <c r="O231" i="11"/>
  <c r="P230" i="11"/>
  <c r="O230" i="11"/>
  <c r="P225" i="11"/>
  <c r="O225" i="11"/>
  <c r="P224" i="11"/>
  <c r="P214" i="11"/>
  <c r="O214" i="11"/>
  <c r="P213" i="11"/>
  <c r="O213" i="11"/>
  <c r="P204" i="11"/>
  <c r="O204" i="11"/>
  <c r="P203" i="11"/>
  <c r="P194" i="11"/>
  <c r="O194" i="11"/>
  <c r="P183" i="11"/>
  <c r="O183" i="11"/>
  <c r="P182" i="11"/>
  <c r="O182" i="11"/>
  <c r="P177" i="11"/>
  <c r="O177" i="11"/>
  <c r="P176" i="11"/>
  <c r="O176" i="11"/>
  <c r="P169" i="11"/>
  <c r="O169" i="11"/>
  <c r="P168" i="11"/>
  <c r="N168" i="11" s="1"/>
  <c r="P159" i="11"/>
  <c r="O159" i="11"/>
  <c r="P158" i="11"/>
  <c r="N158" i="11" s="1"/>
  <c r="P148" i="11"/>
  <c r="O148" i="11"/>
  <c r="P147" i="11"/>
  <c r="O147" i="11"/>
  <c r="P138" i="11"/>
  <c r="O138" i="11"/>
  <c r="P137" i="11"/>
  <c r="O137" i="11"/>
  <c r="P130" i="11"/>
  <c r="O130" i="11"/>
  <c r="P122" i="11"/>
  <c r="P114" i="11"/>
  <c r="O114" i="11"/>
  <c r="P92" i="11"/>
  <c r="O92" i="11"/>
  <c r="P80" i="11"/>
  <c r="O80" i="11"/>
  <c r="P74" i="11"/>
  <c r="P70" i="11" s="1"/>
  <c r="O74" i="11"/>
  <c r="P73" i="11"/>
  <c r="P69" i="11" s="1"/>
  <c r="O73" i="11"/>
  <c r="O69" i="11" s="1"/>
  <c r="O9" i="11"/>
  <c r="O8" i="11"/>
  <c r="O65" i="11"/>
  <c r="P64" i="11"/>
  <c r="O64" i="11"/>
  <c r="P45" i="11"/>
  <c r="O45" i="11"/>
  <c r="P44" i="11"/>
  <c r="O44" i="11"/>
  <c r="P40" i="11"/>
  <c r="O40" i="11"/>
  <c r="P39" i="11"/>
  <c r="O39" i="11"/>
  <c r="O35" i="11"/>
  <c r="P35" i="11"/>
  <c r="P34" i="11"/>
  <c r="N34" i="11" s="1"/>
  <c r="P30" i="11"/>
  <c r="O30" i="11"/>
  <c r="P29" i="11"/>
  <c r="O29" i="11"/>
  <c r="P23" i="11"/>
  <c r="O23" i="11"/>
  <c r="P22" i="11"/>
  <c r="O22" i="11"/>
  <c r="P15" i="11"/>
  <c r="O15" i="11"/>
  <c r="P14" i="11"/>
  <c r="O14" i="11"/>
  <c r="O70" i="11" l="1"/>
  <c r="O339" i="11"/>
  <c r="O239" i="11"/>
  <c r="N286" i="11"/>
  <c r="O238" i="11"/>
  <c r="N264" i="11"/>
  <c r="N357" i="11"/>
  <c r="P11" i="11"/>
  <c r="O10" i="11"/>
  <c r="P10" i="11"/>
  <c r="N65" i="11"/>
  <c r="O11" i="11"/>
  <c r="O133" i="11"/>
  <c r="O134" i="11"/>
  <c r="N322" i="11"/>
  <c r="N147" i="11"/>
  <c r="N265" i="11"/>
  <c r="N39" i="11"/>
  <c r="N14" i="11"/>
  <c r="N270" i="11"/>
  <c r="N225" i="11"/>
  <c r="N29" i="11"/>
  <c r="N64" i="11"/>
  <c r="N73" i="11"/>
  <c r="N130" i="11"/>
  <c r="N182" i="11"/>
  <c r="N213" i="11"/>
  <c r="N30" i="11"/>
  <c r="N114" i="11"/>
  <c r="N183" i="11"/>
  <c r="N203" i="11"/>
  <c r="N230" i="11"/>
  <c r="N310" i="11"/>
  <c r="N72" i="11"/>
  <c r="N351" i="11"/>
  <c r="N23" i="11"/>
  <c r="N45" i="11"/>
  <c r="N138" i="11"/>
  <c r="N159" i="11"/>
  <c r="N177" i="11"/>
  <c r="N193" i="11"/>
  <c r="N243" i="11"/>
  <c r="N280" i="11"/>
  <c r="N331" i="11"/>
  <c r="N15" i="11"/>
  <c r="N343" i="11"/>
  <c r="N361" i="11"/>
  <c r="N22" i="11"/>
  <c r="N44" i="11"/>
  <c r="N137" i="11"/>
  <c r="N242" i="11"/>
  <c r="N256" i="11"/>
  <c r="N279" i="11"/>
  <c r="N365" i="11"/>
  <c r="N35" i="11"/>
  <c r="N80" i="11"/>
  <c r="N304" i="11"/>
  <c r="N347" i="11"/>
  <c r="N194" i="11"/>
  <c r="N294" i="11"/>
  <c r="N341" i="11"/>
  <c r="N169" i="11"/>
  <c r="N340" i="11"/>
  <c r="N92" i="11"/>
  <c r="N148" i="11"/>
  <c r="N255" i="11"/>
  <c r="N295" i="11"/>
  <c r="N74" i="11"/>
  <c r="N214" i="11"/>
  <c r="N122" i="11"/>
  <c r="N176" i="11"/>
  <c r="N287" i="11"/>
  <c r="N79" i="11"/>
  <c r="N204" i="11"/>
  <c r="N224" i="11"/>
  <c r="N231" i="11"/>
  <c r="N269" i="11"/>
  <c r="N303" i="11"/>
  <c r="N311" i="11"/>
  <c r="N327" i="11"/>
  <c r="N346" i="11"/>
  <c r="N352" i="11"/>
  <c r="N71" i="11"/>
  <c r="N40" i="11"/>
  <c r="P316" i="11"/>
  <c r="N316" i="11" s="1"/>
  <c r="P239" i="11"/>
  <c r="P133" i="11"/>
  <c r="P134" i="11"/>
  <c r="P339" i="11"/>
  <c r="P330" i="11"/>
  <c r="P338" i="11"/>
  <c r="O332" i="11"/>
  <c r="N332" i="11" s="1"/>
  <c r="N70" i="11" l="1"/>
  <c r="N338" i="11"/>
  <c r="N239" i="11"/>
  <c r="N330" i="11"/>
  <c r="N339" i="11"/>
  <c r="O126" i="11"/>
  <c r="O7" i="11" s="1"/>
  <c r="N134" i="11"/>
  <c r="O125" i="11"/>
  <c r="O6" i="11" s="1"/>
  <c r="N133" i="11"/>
  <c r="N69" i="11"/>
  <c r="N10" i="11"/>
  <c r="N11" i="11"/>
  <c r="P238" i="11"/>
  <c r="P125" i="11" s="1"/>
  <c r="P126" i="11"/>
  <c r="P326" i="11"/>
  <c r="P9" i="11"/>
  <c r="P8" i="11"/>
  <c r="N8" i="11" l="1"/>
  <c r="N125" i="11"/>
  <c r="N326" i="11"/>
  <c r="N126" i="11"/>
  <c r="N9" i="11"/>
  <c r="N238" i="11"/>
  <c r="P7" i="11"/>
  <c r="P6" i="11"/>
  <c r="N7" i="11" l="1"/>
  <c r="N6" i="11"/>
  <c r="K36" i="11" l="1"/>
  <c r="H36" i="11"/>
  <c r="M177" i="11" l="1"/>
  <c r="L177" i="11"/>
  <c r="I177" i="11"/>
  <c r="G177" i="11"/>
  <c r="E177" i="11" s="1"/>
  <c r="K177" i="11" l="1"/>
  <c r="K12" i="11"/>
  <c r="H12" i="11"/>
  <c r="L327" i="11"/>
  <c r="I327" i="11"/>
  <c r="M365" i="11" l="1"/>
  <c r="L365" i="11"/>
  <c r="J365" i="11"/>
  <c r="I365" i="11"/>
  <c r="G365" i="11"/>
  <c r="E365" i="11" s="1"/>
  <c r="M361" i="11"/>
  <c r="L361" i="11"/>
  <c r="J361" i="11"/>
  <c r="I361" i="11"/>
  <c r="G361" i="11"/>
  <c r="E361" i="11" s="1"/>
  <c r="M357" i="11"/>
  <c r="L357" i="11"/>
  <c r="J357" i="11"/>
  <c r="I357" i="11"/>
  <c r="G357" i="11"/>
  <c r="E357" i="11" s="1"/>
  <c r="J351" i="11"/>
  <c r="M352" i="11"/>
  <c r="L352" i="11"/>
  <c r="J352" i="11"/>
  <c r="I352" i="11"/>
  <c r="G352" i="11"/>
  <c r="E352" i="11" s="1"/>
  <c r="L351" i="11"/>
  <c r="I351" i="11"/>
  <c r="M347" i="11"/>
  <c r="L347" i="11"/>
  <c r="J347" i="11"/>
  <c r="I347" i="11"/>
  <c r="G347" i="11"/>
  <c r="E347" i="11" s="1"/>
  <c r="M346" i="11"/>
  <c r="L346" i="11"/>
  <c r="J346" i="11"/>
  <c r="I346" i="11"/>
  <c r="G346" i="11"/>
  <c r="E346" i="11" s="1"/>
  <c r="M343" i="11"/>
  <c r="L343" i="11"/>
  <c r="J343" i="11"/>
  <c r="I343" i="11"/>
  <c r="G343" i="11"/>
  <c r="E343" i="11" s="1"/>
  <c r="M341" i="11"/>
  <c r="J341" i="11"/>
  <c r="J9" i="11" s="1"/>
  <c r="G341" i="11"/>
  <c r="E341" i="11" s="1"/>
  <c r="M340" i="11"/>
  <c r="J340" i="11"/>
  <c r="G340" i="11"/>
  <c r="E340" i="11" s="1"/>
  <c r="K334" i="11"/>
  <c r="H334" i="11"/>
  <c r="M332" i="11"/>
  <c r="J332" i="11"/>
  <c r="G332" i="11"/>
  <c r="E332" i="11" s="1"/>
  <c r="M331" i="11"/>
  <c r="L331" i="11"/>
  <c r="J331" i="11"/>
  <c r="I331" i="11"/>
  <c r="G331" i="11"/>
  <c r="E331" i="11" s="1"/>
  <c r="M327" i="11"/>
  <c r="K327" i="11" s="1"/>
  <c r="J327" i="11"/>
  <c r="H327" i="11" s="1"/>
  <c r="G327" i="11"/>
  <c r="E327" i="11" s="1"/>
  <c r="L326" i="11"/>
  <c r="I326" i="11"/>
  <c r="M322" i="11"/>
  <c r="L322" i="11"/>
  <c r="J322" i="11"/>
  <c r="I322" i="11"/>
  <c r="G322" i="11"/>
  <c r="E322" i="11" s="1"/>
  <c r="M321" i="11"/>
  <c r="L321" i="11"/>
  <c r="J321" i="11"/>
  <c r="I321" i="11"/>
  <c r="G321" i="11"/>
  <c r="E321" i="11" s="1"/>
  <c r="M311" i="11"/>
  <c r="L311" i="11"/>
  <c r="J311" i="11"/>
  <c r="I311" i="11"/>
  <c r="G311" i="11"/>
  <c r="E311" i="11" s="1"/>
  <c r="M310" i="11"/>
  <c r="L310" i="11"/>
  <c r="J310" i="11"/>
  <c r="I310" i="11"/>
  <c r="G310" i="11"/>
  <c r="E310" i="11" s="1"/>
  <c r="M304" i="11"/>
  <c r="L304" i="11"/>
  <c r="J304" i="11"/>
  <c r="I304" i="11"/>
  <c r="G304" i="11"/>
  <c r="E304" i="11" s="1"/>
  <c r="M303" i="11"/>
  <c r="L303" i="11"/>
  <c r="J303" i="11"/>
  <c r="I303" i="11"/>
  <c r="G303" i="11"/>
  <c r="E303" i="11" s="1"/>
  <c r="M295" i="11"/>
  <c r="L295" i="11"/>
  <c r="J295" i="11"/>
  <c r="G295" i="11"/>
  <c r="E295" i="11" s="1"/>
  <c r="M294" i="11"/>
  <c r="J294" i="11"/>
  <c r="G294" i="11"/>
  <c r="E294" i="11" s="1"/>
  <c r="M287" i="11"/>
  <c r="L287" i="11"/>
  <c r="J287" i="11"/>
  <c r="I287" i="11"/>
  <c r="G287" i="11"/>
  <c r="E287" i="11" s="1"/>
  <c r="M286" i="11"/>
  <c r="L286" i="11"/>
  <c r="J286" i="11"/>
  <c r="I286" i="11"/>
  <c r="G286" i="11"/>
  <c r="E286" i="11" s="1"/>
  <c r="M280" i="11"/>
  <c r="L280" i="11"/>
  <c r="J280" i="11"/>
  <c r="I280" i="11"/>
  <c r="G280" i="11"/>
  <c r="E280" i="11" s="1"/>
  <c r="M279" i="11"/>
  <c r="L279" i="11"/>
  <c r="J279" i="11"/>
  <c r="I279" i="11"/>
  <c r="G279" i="11"/>
  <c r="E279" i="11" s="1"/>
  <c r="M270" i="11"/>
  <c r="L270" i="11"/>
  <c r="J270" i="11"/>
  <c r="I270" i="11"/>
  <c r="G270" i="11"/>
  <c r="E270" i="11" s="1"/>
  <c r="M269" i="11"/>
  <c r="L269" i="11"/>
  <c r="J269" i="11"/>
  <c r="I269" i="11"/>
  <c r="G269" i="11"/>
  <c r="E269" i="11" s="1"/>
  <c r="M265" i="11"/>
  <c r="L265" i="11"/>
  <c r="J265" i="11"/>
  <c r="I265" i="11"/>
  <c r="G265" i="11"/>
  <c r="E265" i="11" s="1"/>
  <c r="M264" i="11"/>
  <c r="L264" i="11"/>
  <c r="J264" i="11"/>
  <c r="I264" i="11"/>
  <c r="G264" i="11"/>
  <c r="E264" i="11" s="1"/>
  <c r="M256" i="11"/>
  <c r="L256" i="11"/>
  <c r="J256" i="11"/>
  <c r="I256" i="11"/>
  <c r="G256" i="11"/>
  <c r="E256" i="11" s="1"/>
  <c r="M255" i="11"/>
  <c r="L255" i="11"/>
  <c r="J255" i="11"/>
  <c r="G255" i="11"/>
  <c r="E255" i="11" s="1"/>
  <c r="M243" i="11"/>
  <c r="L243" i="11"/>
  <c r="J243" i="11"/>
  <c r="I243" i="11"/>
  <c r="G243" i="11"/>
  <c r="E243" i="11" s="1"/>
  <c r="E242" i="11"/>
  <c r="M231" i="11"/>
  <c r="L231" i="11"/>
  <c r="J231" i="11"/>
  <c r="G231" i="11"/>
  <c r="E231" i="11" s="1"/>
  <c r="M230" i="11"/>
  <c r="L230" i="11"/>
  <c r="J230" i="11"/>
  <c r="I230" i="11"/>
  <c r="G230" i="11"/>
  <c r="E230" i="11" s="1"/>
  <c r="M225" i="11"/>
  <c r="L225" i="11"/>
  <c r="J225" i="11"/>
  <c r="I225" i="11"/>
  <c r="G225" i="11"/>
  <c r="E225" i="11" s="1"/>
  <c r="M224" i="11"/>
  <c r="J224" i="11"/>
  <c r="M214" i="11"/>
  <c r="L214" i="11"/>
  <c r="J214" i="11"/>
  <c r="I214" i="11"/>
  <c r="G214" i="11"/>
  <c r="E214" i="11" s="1"/>
  <c r="M213" i="11"/>
  <c r="L213" i="11"/>
  <c r="J213" i="11"/>
  <c r="G213" i="11"/>
  <c r="E213" i="11" s="1"/>
  <c r="M204" i="11"/>
  <c r="L204" i="11"/>
  <c r="J204" i="11"/>
  <c r="I204" i="11"/>
  <c r="G204" i="11"/>
  <c r="E204" i="11" s="1"/>
  <c r="M203" i="11"/>
  <c r="J203" i="11"/>
  <c r="G203" i="11"/>
  <c r="E203" i="11" s="1"/>
  <c r="M194" i="11"/>
  <c r="L194" i="11"/>
  <c r="J194" i="11"/>
  <c r="I194" i="11"/>
  <c r="G194" i="11"/>
  <c r="E194" i="11" s="1"/>
  <c r="E193" i="11"/>
  <c r="M183" i="11"/>
  <c r="L183" i="11"/>
  <c r="J183" i="11"/>
  <c r="I183" i="11"/>
  <c r="G183" i="11"/>
  <c r="E183" i="11" s="1"/>
  <c r="M182" i="11"/>
  <c r="L182" i="11"/>
  <c r="J182" i="11"/>
  <c r="I182" i="11"/>
  <c r="G182" i="11"/>
  <c r="E182" i="11" s="1"/>
  <c r="J177" i="11"/>
  <c r="H177" i="11" s="1"/>
  <c r="M176" i="11"/>
  <c r="L176" i="11"/>
  <c r="J176" i="11"/>
  <c r="I176" i="11"/>
  <c r="G176" i="11"/>
  <c r="E176" i="11" s="1"/>
  <c r="M169" i="11"/>
  <c r="L169" i="11"/>
  <c r="J169" i="11"/>
  <c r="I169" i="11"/>
  <c r="G169" i="11"/>
  <c r="E169" i="11" s="1"/>
  <c r="M168" i="11"/>
  <c r="J168" i="11"/>
  <c r="G168" i="11"/>
  <c r="E168" i="11" s="1"/>
  <c r="M159" i="11"/>
  <c r="L159" i="11"/>
  <c r="J159" i="11"/>
  <c r="I159" i="11"/>
  <c r="G159" i="11"/>
  <c r="E159" i="11" s="1"/>
  <c r="M158" i="11"/>
  <c r="J158" i="11"/>
  <c r="G158" i="11"/>
  <c r="E158" i="11" s="1"/>
  <c r="M148" i="11"/>
  <c r="L148" i="11"/>
  <c r="J148" i="11"/>
  <c r="I148" i="11"/>
  <c r="G148" i="11"/>
  <c r="E148" i="11" s="1"/>
  <c r="M147" i="11"/>
  <c r="L147" i="11"/>
  <c r="J147" i="11"/>
  <c r="G147" i="11"/>
  <c r="E147" i="11" s="1"/>
  <c r="M138" i="11"/>
  <c r="L138" i="11"/>
  <c r="J138" i="11"/>
  <c r="I138" i="11"/>
  <c r="G138" i="11"/>
  <c r="E138" i="11" s="1"/>
  <c r="M137" i="11"/>
  <c r="L137" i="11"/>
  <c r="J137" i="11"/>
  <c r="G137" i="11"/>
  <c r="E137" i="11" s="1"/>
  <c r="M130" i="11"/>
  <c r="L130" i="11"/>
  <c r="J130" i="11"/>
  <c r="I130" i="11"/>
  <c r="G130" i="11"/>
  <c r="E130" i="11" s="1"/>
  <c r="M122" i="11"/>
  <c r="J122" i="11"/>
  <c r="G122" i="11"/>
  <c r="E122" i="11" s="1"/>
  <c r="M114" i="11"/>
  <c r="L114" i="11"/>
  <c r="J114" i="11"/>
  <c r="I114" i="11"/>
  <c r="G114" i="11"/>
  <c r="E114" i="11" s="1"/>
  <c r="M92" i="11"/>
  <c r="L92" i="11"/>
  <c r="J92" i="11"/>
  <c r="I92" i="11"/>
  <c r="G92" i="11"/>
  <c r="E92" i="11" s="1"/>
  <c r="M80" i="11"/>
  <c r="L80" i="11"/>
  <c r="J80" i="11"/>
  <c r="I80" i="11"/>
  <c r="G80" i="11"/>
  <c r="E80" i="11" s="1"/>
  <c r="M74" i="11"/>
  <c r="M70" i="11" s="1"/>
  <c r="L74" i="11"/>
  <c r="J74" i="11"/>
  <c r="I74" i="11"/>
  <c r="G74" i="11"/>
  <c r="M73" i="11"/>
  <c r="M69" i="11" s="1"/>
  <c r="G73" i="11"/>
  <c r="M9" i="11"/>
  <c r="L9" i="11"/>
  <c r="M8" i="11"/>
  <c r="L8" i="11"/>
  <c r="J8" i="11"/>
  <c r="I8" i="11"/>
  <c r="M65" i="11"/>
  <c r="L65" i="11"/>
  <c r="J65" i="11"/>
  <c r="I65" i="11"/>
  <c r="G65" i="11"/>
  <c r="E65" i="11" s="1"/>
  <c r="M64" i="11"/>
  <c r="L64" i="11"/>
  <c r="J64" i="11"/>
  <c r="I64" i="11"/>
  <c r="G64" i="11"/>
  <c r="E64" i="11" s="1"/>
  <c r="M45" i="11"/>
  <c r="L45" i="11"/>
  <c r="J45" i="11"/>
  <c r="I45" i="11"/>
  <c r="G45" i="11"/>
  <c r="E45" i="11" s="1"/>
  <c r="M44" i="11"/>
  <c r="L44" i="11"/>
  <c r="J44" i="11"/>
  <c r="I44" i="11"/>
  <c r="G44" i="11"/>
  <c r="E44" i="11" s="1"/>
  <c r="M40" i="11"/>
  <c r="L40" i="11"/>
  <c r="J40" i="11"/>
  <c r="I40" i="11"/>
  <c r="G40" i="11"/>
  <c r="E40" i="11" s="1"/>
  <c r="M39" i="11"/>
  <c r="L39" i="11"/>
  <c r="J39" i="11"/>
  <c r="I39" i="11"/>
  <c r="G39" i="11"/>
  <c r="E39" i="11" s="1"/>
  <c r="M35" i="11"/>
  <c r="L35" i="11"/>
  <c r="J35" i="11"/>
  <c r="I35" i="11"/>
  <c r="G35" i="11"/>
  <c r="E35" i="11" s="1"/>
  <c r="M34" i="11"/>
  <c r="L34" i="11"/>
  <c r="J34" i="11"/>
  <c r="I34" i="11"/>
  <c r="G34" i="11"/>
  <c r="E34" i="11" s="1"/>
  <c r="M30" i="11"/>
  <c r="L30" i="11"/>
  <c r="J30" i="11"/>
  <c r="I30" i="11"/>
  <c r="G30" i="11"/>
  <c r="E30" i="11" s="1"/>
  <c r="M29" i="11"/>
  <c r="L29" i="11"/>
  <c r="J29" i="11"/>
  <c r="I29" i="11"/>
  <c r="G29" i="11"/>
  <c r="E29" i="11" s="1"/>
  <c r="M23" i="11"/>
  <c r="L23" i="11"/>
  <c r="J23" i="11"/>
  <c r="I23" i="11"/>
  <c r="G23" i="11"/>
  <c r="E23" i="11" s="1"/>
  <c r="M22" i="11"/>
  <c r="L22" i="11"/>
  <c r="J22" i="11"/>
  <c r="I22" i="11"/>
  <c r="M15" i="11"/>
  <c r="L15" i="11"/>
  <c r="J15" i="11"/>
  <c r="I15" i="11"/>
  <c r="G15" i="11"/>
  <c r="E15" i="11" s="1"/>
  <c r="M14" i="11"/>
  <c r="L14" i="11"/>
  <c r="J14" i="11"/>
  <c r="I14" i="11"/>
  <c r="E73" i="11" l="1"/>
  <c r="G69" i="11"/>
  <c r="I239" i="11"/>
  <c r="E74" i="11"/>
  <c r="G70" i="11"/>
  <c r="I70" i="11"/>
  <c r="J70" i="11"/>
  <c r="L70" i="11"/>
  <c r="G8" i="11"/>
  <c r="E8" i="11" s="1"/>
  <c r="E71" i="11"/>
  <c r="G9" i="11"/>
  <c r="E9" i="11" s="1"/>
  <c r="E72" i="11"/>
  <c r="L238" i="11"/>
  <c r="L239" i="11"/>
  <c r="I338" i="11"/>
  <c r="J10" i="11"/>
  <c r="J11" i="11"/>
  <c r="L338" i="11"/>
  <c r="I10" i="11"/>
  <c r="M11" i="11"/>
  <c r="I11" i="11"/>
  <c r="L11" i="11"/>
  <c r="L10" i="11"/>
  <c r="M10" i="11"/>
  <c r="G10" i="11"/>
  <c r="E10" i="11" s="1"/>
  <c r="G11" i="11"/>
  <c r="E11" i="11" s="1"/>
  <c r="L339" i="11"/>
  <c r="I339" i="11"/>
  <c r="L134" i="11"/>
  <c r="L133" i="11"/>
  <c r="K331" i="11"/>
  <c r="K130" i="11"/>
  <c r="I128" i="11"/>
  <c r="H233" i="11"/>
  <c r="H15" i="11"/>
  <c r="K138" i="11"/>
  <c r="H331" i="11"/>
  <c r="H138" i="11"/>
  <c r="K242" i="11"/>
  <c r="K137" i="11"/>
  <c r="H243" i="11"/>
  <c r="H304" i="11"/>
  <c r="K64" i="11"/>
  <c r="H148" i="11"/>
  <c r="H169" i="11"/>
  <c r="H176" i="11"/>
  <c r="K230" i="11"/>
  <c r="K256" i="11"/>
  <c r="H264" i="11"/>
  <c r="K265" i="11"/>
  <c r="H279" i="11"/>
  <c r="K280" i="11"/>
  <c r="H346" i="11"/>
  <c r="K347" i="11"/>
  <c r="K361" i="11"/>
  <c r="H225" i="11"/>
  <c r="H295" i="11"/>
  <c r="K365" i="11"/>
  <c r="K14" i="11"/>
  <c r="K29" i="11"/>
  <c r="H44" i="11"/>
  <c r="K45" i="11"/>
  <c r="H130" i="11"/>
  <c r="K159" i="11"/>
  <c r="K204" i="11"/>
  <c r="H214" i="11"/>
  <c r="H224" i="11"/>
  <c r="K225" i="11"/>
  <c r="H287" i="11"/>
  <c r="H294" i="11"/>
  <c r="K295" i="11"/>
  <c r="H303" i="11"/>
  <c r="K304" i="11"/>
  <c r="K352" i="11"/>
  <c r="K357" i="11"/>
  <c r="H14" i="11"/>
  <c r="H357" i="11"/>
  <c r="H23" i="11"/>
  <c r="H80" i="11"/>
  <c r="H92" i="11"/>
  <c r="H122" i="11"/>
  <c r="H147" i="11"/>
  <c r="K148" i="11"/>
  <c r="H158" i="11"/>
  <c r="K169" i="11"/>
  <c r="K176" i="11"/>
  <c r="H194" i="11"/>
  <c r="K255" i="11"/>
  <c r="K264" i="11"/>
  <c r="H270" i="11"/>
  <c r="K279" i="11"/>
  <c r="H311" i="11"/>
  <c r="H322" i="11"/>
  <c r="K346" i="11"/>
  <c r="K30" i="11"/>
  <c r="K182" i="11"/>
  <c r="K44" i="11"/>
  <c r="H74" i="11"/>
  <c r="H168" i="11"/>
  <c r="H183" i="11"/>
  <c r="K203" i="11"/>
  <c r="K214" i="11"/>
  <c r="K224" i="11"/>
  <c r="H286" i="11"/>
  <c r="K287" i="11"/>
  <c r="K294" i="11"/>
  <c r="K303" i="11"/>
  <c r="H341" i="11"/>
  <c r="H351" i="11"/>
  <c r="H159" i="11"/>
  <c r="H204" i="11"/>
  <c r="H22" i="11"/>
  <c r="K23" i="11"/>
  <c r="H65" i="11"/>
  <c r="H79" i="11"/>
  <c r="K80" i="11"/>
  <c r="K92" i="11"/>
  <c r="K122" i="11"/>
  <c r="K158" i="11"/>
  <c r="H193" i="11"/>
  <c r="K194" i="11"/>
  <c r="K231" i="11"/>
  <c r="H269" i="11"/>
  <c r="K270" i="11"/>
  <c r="H310" i="11"/>
  <c r="K311" i="11"/>
  <c r="H321" i="11"/>
  <c r="K322" i="11"/>
  <c r="H343" i="11"/>
  <c r="K15" i="11"/>
  <c r="H29" i="11"/>
  <c r="H45" i="11"/>
  <c r="H30" i="11"/>
  <c r="K74" i="11"/>
  <c r="K168" i="11"/>
  <c r="H182" i="11"/>
  <c r="K183" i="11"/>
  <c r="K213" i="11"/>
  <c r="K286" i="11"/>
  <c r="H340" i="11"/>
  <c r="K341" i="11"/>
  <c r="H365" i="11"/>
  <c r="K340" i="11"/>
  <c r="H352" i="11"/>
  <c r="K22" i="11"/>
  <c r="H64" i="11"/>
  <c r="K65" i="11"/>
  <c r="K79" i="11"/>
  <c r="K193" i="11"/>
  <c r="H230" i="11"/>
  <c r="H242" i="11"/>
  <c r="K243" i="11"/>
  <c r="H256" i="11"/>
  <c r="H265" i="11"/>
  <c r="K269" i="11"/>
  <c r="H280" i="11"/>
  <c r="K310" i="11"/>
  <c r="K321" i="11"/>
  <c r="K343" i="11"/>
  <c r="H347" i="11"/>
  <c r="H361" i="11"/>
  <c r="K147" i="11"/>
  <c r="K72" i="11"/>
  <c r="K71" i="11"/>
  <c r="K114" i="11"/>
  <c r="H72" i="11"/>
  <c r="H71" i="11"/>
  <c r="H114" i="11"/>
  <c r="K40" i="11"/>
  <c r="K39" i="11"/>
  <c r="H40" i="11"/>
  <c r="H39" i="11"/>
  <c r="K35" i="11"/>
  <c r="K34" i="11"/>
  <c r="H35" i="11"/>
  <c r="H34" i="11"/>
  <c r="M316" i="11"/>
  <c r="K316" i="11" s="1"/>
  <c r="G316" i="11"/>
  <c r="E316" i="11" s="1"/>
  <c r="J316" i="11"/>
  <c r="H316" i="11" s="1"/>
  <c r="J239" i="11"/>
  <c r="G239" i="11"/>
  <c r="E239" i="11" s="1"/>
  <c r="M239" i="11"/>
  <c r="J133" i="11"/>
  <c r="G133" i="11"/>
  <c r="E133" i="11" s="1"/>
  <c r="M133" i="11"/>
  <c r="M134" i="11"/>
  <c r="G134" i="11"/>
  <c r="E134" i="11" s="1"/>
  <c r="J134" i="11"/>
  <c r="J330" i="11"/>
  <c r="J326" i="11" s="1"/>
  <c r="I255" i="11"/>
  <c r="I238" i="11" s="1"/>
  <c r="E69" i="11"/>
  <c r="G330" i="11"/>
  <c r="E330" i="11" s="1"/>
  <c r="I73" i="11"/>
  <c r="I69" i="11" s="1"/>
  <c r="L73" i="11"/>
  <c r="L69" i="11" s="1"/>
  <c r="E70" i="11"/>
  <c r="I231" i="11"/>
  <c r="I134" i="11" s="1"/>
  <c r="J338" i="11"/>
  <c r="G339" i="11"/>
  <c r="E339" i="11" s="1"/>
  <c r="G351" i="11"/>
  <c r="E351" i="11" s="1"/>
  <c r="I332" i="11"/>
  <c r="H332" i="11" s="1"/>
  <c r="M351" i="11"/>
  <c r="K351" i="11" s="1"/>
  <c r="M330" i="11"/>
  <c r="J339" i="11"/>
  <c r="L332" i="11"/>
  <c r="K332" i="11" s="1"/>
  <c r="I213" i="11"/>
  <c r="H213" i="11" s="1"/>
  <c r="M339" i="11"/>
  <c r="H203" i="11"/>
  <c r="H70" i="11" l="1"/>
  <c r="H128" i="11"/>
  <c r="I9" i="11"/>
  <c r="H77" i="11"/>
  <c r="J73" i="11"/>
  <c r="J69" i="11" s="1"/>
  <c r="K73" i="11"/>
  <c r="H136" i="11"/>
  <c r="M238" i="11"/>
  <c r="M125" i="11" s="1"/>
  <c r="H338" i="11"/>
  <c r="J126" i="11"/>
  <c r="J7" i="11" s="1"/>
  <c r="H231" i="11"/>
  <c r="H326" i="11"/>
  <c r="H330" i="11"/>
  <c r="H239" i="11"/>
  <c r="K239" i="11"/>
  <c r="G238" i="11"/>
  <c r="E238" i="11" s="1"/>
  <c r="K330" i="11"/>
  <c r="K133" i="11"/>
  <c r="H255" i="11"/>
  <c r="L126" i="11"/>
  <c r="L7" i="11" s="1"/>
  <c r="K134" i="11"/>
  <c r="H339" i="11"/>
  <c r="K339" i="11"/>
  <c r="K70" i="11"/>
  <c r="K11" i="11"/>
  <c r="H11" i="11"/>
  <c r="K10" i="11"/>
  <c r="H10" i="11"/>
  <c r="G326" i="11"/>
  <c r="E326" i="11" s="1"/>
  <c r="L125" i="11"/>
  <c r="L6" i="11" s="1"/>
  <c r="J238" i="11"/>
  <c r="G126" i="11"/>
  <c r="M126" i="11"/>
  <c r="M7" i="11" s="1"/>
  <c r="M338" i="11"/>
  <c r="G338" i="11"/>
  <c r="E338" i="11" s="1"/>
  <c r="M326" i="11"/>
  <c r="G7" i="11" l="1"/>
  <c r="E7" i="11" s="1"/>
  <c r="E126" i="11"/>
  <c r="M6" i="11"/>
  <c r="H73" i="11"/>
  <c r="K238" i="11"/>
  <c r="G125" i="11"/>
  <c r="J125" i="11"/>
  <c r="J6" i="11" s="1"/>
  <c r="K326" i="11"/>
  <c r="K338" i="11"/>
  <c r="H238" i="11"/>
  <c r="K126" i="11"/>
  <c r="I126" i="11"/>
  <c r="H134" i="11"/>
  <c r="K125" i="11"/>
  <c r="K69" i="11"/>
  <c r="H69" i="11"/>
  <c r="K8" i="11"/>
  <c r="K9" i="11"/>
  <c r="H8" i="11"/>
  <c r="H9" i="11"/>
  <c r="G6" i="11" l="1"/>
  <c r="E6" i="11" s="1"/>
  <c r="E125" i="11"/>
  <c r="H126" i="11"/>
  <c r="I7" i="11"/>
  <c r="H7" i="11" s="1"/>
  <c r="K7" i="11"/>
  <c r="K6" i="11"/>
  <c r="H146" i="11" l="1"/>
  <c r="H137" i="11" l="1"/>
  <c r="I133" i="11"/>
  <c r="I125" i="11" s="1"/>
  <c r="H125" i="11" s="1"/>
  <c r="I6" i="11" l="1"/>
  <c r="H6" i="11" s="1"/>
  <c r="H133" i="11"/>
</calcChain>
</file>

<file path=xl/sharedStrings.xml><?xml version="1.0" encoding="utf-8"?>
<sst xmlns="http://schemas.openxmlformats.org/spreadsheetml/2006/main" count="443" uniqueCount="269">
  <si>
    <t>პროგრამული კოდი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</si>
  <si>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</si>
  <si>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</si>
  <si>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</si>
  <si>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</si>
  <si>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</si>
  <si>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</si>
  <si>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</si>
  <si>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</si>
  <si>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</si>
  <si>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</si>
  <si>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</si>
  <si>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</si>
  <si>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</si>
  <si>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</si>
  <si>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</si>
  <si>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</si>
  <si>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</si>
  <si>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</si>
  <si>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მოსახლეობის სოციალური დაცვა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</si>
  <si>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</si>
  <si>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</si>
  <si>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</si>
  <si>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</si>
  <si>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</si>
  <si>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</si>
  <si>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</si>
  <si>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</si>
  <si>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</si>
  <si>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</si>
  <si>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</si>
  <si>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</si>
  <si>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</si>
  <si>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</si>
  <si>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დაავადებათა ადრეული გამოვლენა და სკრინინგი</t>
  </si>
  <si>
    <t xml:space="preserve">იმუნიზაცია </t>
  </si>
  <si>
    <t>ეპიდზედამხედველობა</t>
  </si>
  <si>
    <t>უსაფრთხო სისხლი</t>
  </si>
  <si>
    <t>ტუბერკულოზის მართვა</t>
  </si>
  <si>
    <t>აივ ინფექცია/შიდსის მართვა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</si>
  <si>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</si>
  <si>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</si>
  <si>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</si>
  <si>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</si>
  <si>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</si>
  <si>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</si>
  <si>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</si>
  <si>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</si>
  <si>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</si>
  <si>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</si>
  <si>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</si>
  <si>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რეფერალური მომსახურება</t>
  </si>
  <si>
    <t>დიპლომისშემდგომი სამედიცინო განათლების პროგრამა</t>
  </si>
  <si>
    <t>სამედიცინო დაწესებულებათა რეაბილიტაცია და აღჭურვა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</si>
  <si>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</si>
  <si>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</si>
  <si>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</si>
  <si>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</si>
  <si>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</si>
  <si>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</si>
  <si>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</si>
  <si>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</si>
  <si>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</si>
  <si>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</si>
  <si>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</si>
  <si>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</si>
  <si>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</si>
  <si>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</si>
  <si>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აცრა-ვიზიტისა და ექიმის კონსულტაციის მომსახურება</t>
  </si>
  <si>
    <t>გრიპის საწინააღმდეგო ვაქცინის შესყიდვა</t>
  </si>
  <si>
    <t>ვირუსული დიარეების კვლევა</t>
  </si>
  <si>
    <t>სტაციონარული მომსახურება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</si>
  <si>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</si>
  <si>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</si>
  <si>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</si>
  <si>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</si>
  <si>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</si>
  <si>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</si>
  <si>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</si>
  <si>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</si>
  <si>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</si>
  <si>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</si>
  <si>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</si>
  <si>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</si>
  <si>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</si>
  <si>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</si>
  <si>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ამბულატორიული პალიატიური მზრუნველობა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</si>
  <si>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</si>
  <si>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</si>
  <si>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</si>
  <si>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</si>
  <si>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</si>
  <si>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</si>
  <si>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,,ცივი ჯაჭვის“ მოწყობილობების/ინვენტარის შესყიდვა და მონტაჟი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</si>
  <si>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</si>
  <si>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</si>
  <si>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ბავშვთა ადრეული განვითარების ხელშეწყობა</t>
  </si>
  <si>
    <t>ომის მონაწილეთა რეაბილიტაციის ხელშეწყობა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</si>
  <si>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</si>
  <si>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</si>
  <si>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</si>
  <si>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</si>
  <si>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</si>
  <si>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</si>
  <si>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</si>
  <si>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</si>
  <si>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</si>
  <si>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</si>
  <si>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</si>
  <si>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</si>
  <si>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სარეინტეგრაციო დახმარება საქართველოში დაბრუნებული მიგრანტებისათვის</t>
  </si>
  <si>
    <t>დევნილთა და ეკომიგრანტთა პოლიტიკის შემუშავება და მართვა</t>
  </si>
  <si>
    <t>ეკომიგრანტთა მიგრაციის მართვა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</si>
  <si>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</si>
  <si>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</si>
  <si>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</si>
  <si>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</si>
  <si>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</si>
  <si>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</si>
  <si>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</si>
  <si>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</si>
  <si>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</si>
  <si>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</si>
  <si>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</si>
  <si>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</si>
  <si>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</si>
  <si>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</si>
  <si>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</si>
  <si>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</si>
  <si>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</si>
  <si>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</si>
  <si>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</si>
  <si>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</si>
  <si>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</si>
  <si>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</si>
  <si>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</si>
  <si>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</si>
  <si>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</si>
  <si>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</si>
  <si>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</si>
  <si>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</si>
  <si>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</si>
  <si>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</si>
  <si>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27 03 02 07</t>
  </si>
  <si>
    <t>27 03 02 08</t>
  </si>
  <si>
    <t>27 03 02 09</t>
  </si>
  <si>
    <t>27 03 02 10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</si>
  <si>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</si>
  <si>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</si>
  <si>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</si>
  <si>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</si>
  <si>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</si>
  <si>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</si>
  <si>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</si>
  <si>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</si>
  <si>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</si>
  <si>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</si>
  <si>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</si>
  <si>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</si>
  <si>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27 03 03 08</t>
  </si>
  <si>
    <t>27 03 03 09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</si>
  <si>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</si>
  <si>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</si>
  <si>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</si>
  <si>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27 03 04</t>
  </si>
  <si>
    <t>27 04</t>
  </si>
  <si>
    <t>27 05</t>
  </si>
  <si>
    <t>27 06</t>
  </si>
  <si>
    <t>27 06 01</t>
  </si>
  <si>
    <t>27 06 02</t>
  </si>
  <si>
    <t>27 06 03</t>
  </si>
  <si>
    <t>ეკომიგრანტებისათვის საცხოვრებელი პირობების შექმნა</t>
  </si>
  <si>
    <t>2023 წელი</t>
  </si>
  <si>
    <t>27 01 08</t>
  </si>
  <si>
    <t>27 06 05</t>
  </si>
  <si>
    <t>ფილტვის ქრონიკული დაავადებების რეაბილიტაციის კომპონენტი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</si>
  <si>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</si>
  <si>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</si>
  <si>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შრომის ინსპექტირების სახელმწიფო პროგრამა</t>
  </si>
  <si>
    <t>ბავშვთა სისხლში ტყვიის შემცველობის ბიომონიტორინგი</t>
  </si>
  <si>
    <t>დევნილთა, ეკომიგრანტთა და საარსებო წყაროებით უზრუნველყოფა</t>
  </si>
  <si>
    <t>დასაქმების ხელშეწყობის მომსახურებათა მართვა</t>
  </si>
  <si>
    <t>იძულებით გადაადგილებულ პირთა – დევნილთა და სტიქიური მოვლენების შედეგად დაზარალებულ და გადაადგილებას დაქვემდებარებულ პირთა  მიმართ სახელმწიფო პოლიტიკის განხორციელება და მათთვის სოციალურ-ეკონომიკური პირობების გაუმჯობესების ხელშეწყობა, მათ შორის, საარსებო წყაროების შექმნის გზით</t>
  </si>
  <si>
    <t>მოსახლეობის შრომისა და დასაქმების ხელშეწყობა</t>
  </si>
  <si>
    <t>პოსტექსპოზიციური ანტირაბიული პროფილაქტიკისათვის ანტირაბიული სამკურნალო საშუალებებით უზრუნველყოფა</t>
  </si>
  <si>
    <t>საინფორმაციო-საგანმანათლებლო ღონისძიებები (მ.შ. იმუნიზაციისა და მარაგების მართვის ერთიანი ელექტრონული სისტემების მართვა და ადმინისტრირება)</t>
  </si>
  <si>
    <t>B და C ჰეპატიტებზე ეპიდზედამხედველობა</t>
  </si>
  <si>
    <t xml:space="preserve">ინკურაბელურ პაციენტთა სტაციონარული პალიატიური მზრუნველობა და სიმპტომური მკურნალობა </t>
  </si>
  <si>
    <t>ინკურაბელურ პაციენტთა მედიკამენტებით უზრუნველყოფა, მათ შორის: ინკურაბელურ პაციენტთა მედიკამენტებით უზრუნველყოფა, სპეციალურ სამკურნალო საშუალებათა ტრანსპორტირების, შენახვისა და გაცემის ხარჯები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</si>
  <si>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 სპეციალურ სამკურნალო საშუალებათა ტრანსპორტირების, შენახვისა და გაცემის ხარჯები </t>
  </si>
  <si>
    <t>პირველადი და გადაუდებელი სამედიცინო დახმარების უზრუნველყოფა</t>
  </si>
  <si>
    <t>სამედიცინო დაწესებულებათა მშენებლობა, რეაბილიტაცია, აღჭურვა და  ფუნქციონირების ხელშეწყობა</t>
  </si>
  <si>
    <t>27 06 04</t>
  </si>
  <si>
    <t>საერთაშორისო დაცვის  მქონე პირთა ინტეგრაციის ხელშეყობა</t>
  </si>
  <si>
    <t>საარსებო წყაროებით უზრუნველყოფის პროგრამა</t>
  </si>
  <si>
    <t>დღენაკლულთა რეტინოპათიის სკრინინგი</t>
  </si>
  <si>
    <t>საინფორმაციო რეგისტრებისა და ელექტრონული მოდულების განვითარება</t>
  </si>
  <si>
    <t>2021-2024 წლების საშუალოვადიანი ბიუჯეტი</t>
  </si>
  <si>
    <t>2024 წელი</t>
  </si>
  <si>
    <t>27 01 09</t>
  </si>
  <si>
    <t>სამუშაოს მაძიებელთა პროფესიული მომზადება, პროფესიული გადამზადება და კვალიფიკაციის  ამაღლება</t>
  </si>
  <si>
    <t>განვითარების მძიმე და ღრმა შეფერხების მქონე ბავშვთა ბინაზე მოვლით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</si>
  <si>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</si>
  <si>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</t>
  </si>
  <si>
    <t>27 03 03 10</t>
  </si>
  <si>
    <t>ახალი კორონავირუსული დაავადების COVID 19-ის მართვა</t>
  </si>
  <si>
    <t>დაფინანსების წყარო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</si>
  <si>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</si>
  <si>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 xml:space="preserve">ჯანმრთელობის დაცვის პროგრამების მართვა </t>
  </si>
  <si>
    <t>დღის ცენტრებში მომსახურებით უზრუნველყოფა (შშმ პირები)</t>
  </si>
  <si>
    <t>კრიზისულ მდგომარეობაში მყოფი ბავშვიანი ოჯახების დახმარება</t>
  </si>
  <si>
    <t>ბავშვთა რეაბილიტაცია/აბილიტაცია</t>
  </si>
  <si>
    <t>დღის ცენტრებში მომსახურებით უზრუნველყოფა (6-დან 18 წლამდე შშმ სტატუსის მქონე და არმქონე ბავშვები)</t>
  </si>
  <si>
    <t>მზრუნველობამოკლებული ბავშვების რეინტეგრაცია</t>
  </si>
  <si>
    <t>სახელმწიფო ზრუნვის  სისტემიდან გასული 18-21 წლამდე ახალგაზრდების მხარდაჭერა</t>
  </si>
  <si>
    <t>სახელმწიფო ზრუნვის სისტემიდან  გასული 18-21 წლამდე ახალგაზრდების საკვები პროდუქტებით უზრუნველყოფა</t>
  </si>
  <si>
    <t>27 02 06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</si>
  <si>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</si>
  <si>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(მ.შ., საზოგადოებრივი ჯანმრთელობის სისტემის განმტკიცება, არსებულ საფრთხეებზე რეაგირებისა და მზადყოფნის გაძლიერება)</t>
  </si>
  <si>
    <t>ნოზოკომური ინფექციების ეპიდზედამხედველობა</t>
  </si>
  <si>
    <t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9.000 ლარისა)</t>
  </si>
  <si>
    <t>დონორული სისხლის კვლევა В და С ჰეპატიტებზე, აივ-ინფექციასა/შიდსა და სიფილისზე</t>
  </si>
  <si>
    <t>ხარისხის გარე კონტროლისა და მონიტორინგის უზრუნველყოფა, მათ შორის, NAT (ნუკლეინის მჟავას ტესტირების) მეთოდოლოგიაზე დაყრდნობით, დონორთა სისხლის ცენტრალიზებული კვლევა</t>
  </si>
  <si>
    <t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 შ. „უანგარო დონორთა მსოფლიო დღესთან“ დაკავშირებული ღონისძიებების მხარდაჭერა)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</si>
  <si>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− 12 600 ლარი თვეში)</t>
  </si>
  <si>
    <t>ლაბორატორიული კონტროლი და ნახველისა და სხვა საკვლევი მასალის ლოჯისტიკა, მ. შ.:სს „ტუბერკულოზისა და ფილტვის დაავადებათა ეროვნული ცენტრის“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</si>
  <si>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ტუბერკულოზის პროგრამის რეგიონული მართვა და მონიტორინგი</t>
  </si>
  <si>
    <t>ტუბერკულოზის სამკურნალო პირველი რიგის მედიკამენტების სრულად და მეორე რიგის მედიკამენტების სრული ღირებულების არაუმეტეს 80%-ის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</si>
  <si>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სრულად და სენსიტიური ფორმის ტუბერკულოზით დაავადებულთა არა უმეტეს 25%-ის ოდენობით ფულადი წახალისების დაფინანსება</t>
  </si>
  <si>
    <t>აივ-ინფექციაზე/შიდსზე ნებაყოფლობითი კონსულტირება და ტესტირება</t>
  </si>
  <si>
    <t>აივ-ინფექციით/შიდსით დაავადებულთა ამბულატორიული მომსახურებით უზრუნველყოფა</t>
  </si>
  <si>
    <t>აივ-ინფექციით/შიდსით დაავადებულთა სტაციონარული მომსახურებით უზრუნველყოფა</t>
  </si>
  <si>
    <t>აივ-ინფექციის/შიდსის სამკურნალო პირველი რიგის (სრულად) და მეორე რიგის (სრული ღირებულების არაუმეტეს 80%-ისა) მედიკამენტების შესყიდვა</t>
  </si>
  <si>
    <t xml:space="preserve">აივ-ინფექციის/შიდსის პრევენცია ნარკოტიკების ინექციურ მომხმარებლებსა (ნიმ) და კომერციულ სექსმუშაკ ქალებში </t>
  </si>
  <si>
    <t>ორსულებში B და C ჰეპატიტების, აივ-ინფექციისა/ შიდსისა და სიფილისის განსაზღვრისათვის საჭირო ტესტებითა და სახარჯი მასალებით (B ჰეპატიტის საწინააღმდეგო იმუნოგლობულინით) უზრუნველყოფა</t>
  </si>
  <si>
    <t>მედიკამენტებითა უზრუნველყოფა, მათ შორის: სამკურნალო საშუალებების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</t>
  </si>
  <si>
    <t>სტაციონარული დეტოქსიკაცია და პირველადი რეაბილიტაცია ოპიოიდების, სტიმულატორებისა და სხვა ფსიქოაქტიური ნივთიერებების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</si>
  <si>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</si>
  <si>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დაწესებულებებში   ჩამანაცვლებელი ფარმაცევტული პროდუქტით ხანმოკლე და ხანგრძლივი დეტოქსიკაციის უზრუნველყოფა, ასევე სპეციალური პენიტენციური სამსახურის მიერ დროებით საიზოლაციო/ საკარანტინო სივრცეში (ქ. თბილისი, აბუსერიძე-ტბელის №11) ჩანაცვლებითი თერაპიის უზრუნველყოფა</t>
  </si>
  <si>
    <t>ეფექტიანობის შეფასების კომპონენტი</t>
  </si>
  <si>
    <t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 შ. სამედიცინო პროფილის) შესყიდვა ჯანმრთელობასთან დაკავშირებულ სხვადასხვა თემაზე)</t>
  </si>
  <si>
    <t xml:space="preserve">ლოჯისტიკის კომპონენტი </t>
  </si>
  <si>
    <t xml:space="preserve">სათემო ამბულატორიული მომსახურება 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</si>
  <si>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</si>
  <si>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</si>
  <si>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</si>
  <si>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</si>
  <si>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 xml:space="preserve">ფსიქიკური აშლილობის მქონე მოზრდილთა ფსიქიატრიული სტაციონარული მომსახურება </t>
  </si>
  <si>
    <t xml:space="preserve">ფსიქიკური აშლილობის მქონე ბავშვთა ფსიქიატრიული სტაციონარული მომსახურება 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</si>
  <si>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</si>
  <si>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საცხოვრისების განვითარება</t>
  </si>
  <si>
    <t xml:space="preserve"> შაქრიანი დიაბეტით დაავადებულ ბავშვთა მომსახურება </t>
  </si>
  <si>
    <t xml:space="preserve"> სპეციალიზებული ამბულატორიული დახმარება </t>
  </si>
  <si>
    <t xml:space="preserve"> შაქრიანი დიაბეტით დაავადებულ პაციენტთა მედიკამენტებით უზრუნველყოფა </t>
  </si>
  <si>
    <t xml:space="preserve"> უშაქრო დიაბეტით დაავადებულთა მედიკამენტებით უზრუნველყოფა </t>
  </si>
  <si>
    <t xml:space="preserve"> სპეციალურ სამკურნალო საშუალებათა ტრანსპორტირების, შენახვისა და გაცემის ხარჯები </t>
  </si>
  <si>
    <t xml:space="preserve">იშვიათი დაავადებების მქონე 18 წლამდე ასაკის ბავშვთა ამბულატორიული მომსახურება </t>
  </si>
  <si>
    <t xml:space="preserve"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 </t>
  </si>
  <si>
    <t xml:space="preserve"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</si>
  <si>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</si>
  <si>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</si>
  <si>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</si>
  <si>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სასწრაფო სამედიცინო დახმარება და სამედიცინო ტრანსპორტირება</t>
  </si>
  <si>
    <t>სოფლის ექიმი (პირველადი ჯანდაცვის მომსახურება სოფლად და შიდა ქართლის სოფლების ამბულატორიული ქსელის ხელშეწყობა და განვითარება)</t>
  </si>
  <si>
    <t>27 01 10</t>
  </si>
  <si>
    <t>შრომის პირობების ინსპექტირება და ზედამხედველობა</t>
  </si>
  <si>
    <t>a</t>
  </si>
  <si>
    <r>
      <t xml:space="preserve">სქესობრივი გზით გადამდები ინფექციების (სიფილისი, ქლამიდია, გონორეა და ტრიქომონიაზი) დიაგნოსტიკისა და მკურნალობის მომსახურება </t>
    </r>
    <r>
      <rPr>
        <b/>
        <sz val="13"/>
        <color theme="1"/>
        <rFont val="Sylfaen"/>
        <family val="1"/>
      </rPr>
      <t xml:space="preserve">აივ ინფექციის/შიდსის მქონე პირებში და </t>
    </r>
    <r>
      <rPr>
        <sz val="13"/>
        <color theme="1"/>
        <rFont val="Sylfaen"/>
        <family val="1"/>
      </rPr>
      <t xml:space="preserve"> აივ-ინფექციის/შიდსის მაღალი რისკის პირებში (ნარკოტიკების ინექციური მომხმარებლები, კომერციული სექს მუშაკი ქალები, მსმ და ტრანსგენდერი პირები)</t>
    </r>
  </si>
  <si>
    <t>დანართი N3.2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</si>
</sst>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₾_-;\-* #,##0.00\ _₾_-;_-* &quot;-&quot;??\ _₾_-;_-@_-"/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sz val="11"/>
      <name val="Sylfae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6"/>
      <name val="Sylfaen"/>
      <family val="1"/>
    </font>
    <font>
      <b/>
      <i/>
      <sz val="11"/>
      <name val="Sylfaen"/>
      <family val="1"/>
    </font>
    <font>
      <b/>
      <sz val="13"/>
      <name val="Calibri"/>
      <family val="2"/>
      <scheme val="minor"/>
    </font>
    <font>
      <b/>
      <sz val="13"/>
      <name val="Sylfaen"/>
      <family val="1"/>
    </font>
    <font>
      <sz val="13"/>
      <name val="Calibri"/>
      <family val="2"/>
      <scheme val="minor"/>
    </font>
    <font>
      <sz val="13"/>
      <name val="Sylfaen"/>
      <family val="1"/>
    </font>
    <font>
      <sz val="13"/>
      <name val="Arial"/>
      <family val="2"/>
    </font>
    <font>
      <sz val="13"/>
      <color theme="1"/>
      <name val="Sylfaen"/>
      <family val="1"/>
    </font>
    <font>
      <b/>
      <sz val="13"/>
      <color theme="1"/>
      <name val="Sylfaen"/>
      <family val="1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6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3" fontId="5" fillId="2" borderId="0" xfId="0" applyNumberFormat="1" applyFont="1" applyFill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166" fontId="16" fillId="5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166" fontId="16" fillId="4" borderId="1" xfId="0" applyNumberFormat="1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vertical="center" wrapText="1"/>
    </xf>
    <xf numFmtId="166" fontId="23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166" fontId="24" fillId="4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 indent="1"/>
    </xf>
  </cellXfs>
  <cellStyles count="17">
    <cellStyle name="Comma 13" xfId="16"/>
    <cellStyle name="Comma 2" xfId="1"/>
    <cellStyle name="Comma 3" xfId="2"/>
    <cellStyle name="Comma 4" xfId="8"/>
    <cellStyle name="Comma 5" xfId="10"/>
    <cellStyle name="Normal" xfId="0" builtinId="0"/>
    <cellStyle name="Normal 11" xfId="15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6 3" xfId="13"/>
    <cellStyle name="Normal 7" xfId="12"/>
    <cellStyle name="Normal 9 2" xfId="14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2012%20wlis%20biujeti/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67"/>
  <sheetViews>
    <sheetView tabSelected="1" view="pageBreakPreview" topLeftCell="B1" zoomScale="40" zoomScaleNormal="73" zoomScaleSheetLayoutView="40" workbookViewId="0">
      <pane xSplit="3" ySplit="5" topLeftCell="E6" activePane="bottomRight" state="frozen"/>
      <selection activeCell="B1" sqref="B1"/>
      <selection pane="topRight" activeCell="E1" sqref="E1"/>
      <selection pane="bottomLeft" activeCell="B9" sqref="B9"/>
      <selection pane="bottomRight" activeCell="X11" sqref="X11"/>
    </sheetView>
  </sheetViews>
  <sheetFormatPr defaultColWidth="9.1796875" defaultRowHeight="14.5" x14ac:dyDescent="0.35"/>
  <cols>
    <col min="1" max="1" width="4" style="14" hidden="1" customWidth="1"/>
    <col min="2" max="2" width="4" style="20" customWidth="1"/>
    <col min="3" max="3" width="21" style="2" customWidth="1"/>
    <col min="4" max="4" width="55.54296875" style="16" customWidth="1"/>
    <col min="5" max="5" width="17.81640625" style="18" customWidth="1"/>
    <col min="6" max="6" width="17.453125" style="21" customWidth="1"/>
    <col min="7" max="7" width="17.453125" style="2" customWidth="1"/>
    <col min="8" max="8" width="17.1796875" style="5" customWidth="1"/>
    <col min="9" max="9" width="17.453125" style="1" customWidth="1"/>
    <col min="10" max="10" width="17.453125" style="2" customWidth="1"/>
    <col min="11" max="11" width="18.7265625" style="5" customWidth="1"/>
    <col min="12" max="12" width="22.7265625" style="1" bestFit="1" customWidth="1"/>
    <col min="13" max="13" width="20" style="1" customWidth="1"/>
    <col min="14" max="14" width="18.7265625" style="5" customWidth="1"/>
    <col min="15" max="15" width="22.7265625" style="1" bestFit="1" customWidth="1"/>
    <col min="16" max="16" width="20" style="1" customWidth="1"/>
    <col min="17" max="17" width="14.36328125" style="1" customWidth="1"/>
    <col min="18" max="16384" width="9.1796875" style="1"/>
  </cols>
  <sheetData>
    <row r="1" spans="1:16" x14ac:dyDescent="0.35">
      <c r="A1" s="23"/>
      <c r="B1" s="23"/>
      <c r="F1" s="2"/>
      <c r="O1" s="58" t="s">
        <v>268</v>
      </c>
      <c r="P1" s="58"/>
    </row>
    <row r="2" spans="1:16" ht="22" x14ac:dyDescent="0.35">
      <c r="C2" s="24" t="s">
        <v>197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8" customHeight="1" x14ac:dyDescent="0.35">
      <c r="A3" s="25"/>
      <c r="C3" s="26" t="s">
        <v>0</v>
      </c>
      <c r="D3" s="29" t="s">
        <v>1</v>
      </c>
      <c r="E3" s="33" t="s">
        <v>206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6" x14ac:dyDescent="0.35">
      <c r="A4" s="25"/>
      <c r="C4" s="27"/>
      <c r="D4" s="30"/>
      <c r="E4" s="32" t="s">
        <v>60</v>
      </c>
      <c r="F4" s="32"/>
      <c r="G4" s="32"/>
      <c r="H4" s="32" t="s">
        <v>106</v>
      </c>
      <c r="I4" s="32"/>
      <c r="J4" s="32"/>
      <c r="K4" s="32" t="s">
        <v>172</v>
      </c>
      <c r="L4" s="32"/>
      <c r="M4" s="32"/>
      <c r="N4" s="32" t="s">
        <v>198</v>
      </c>
      <c r="O4" s="32"/>
      <c r="P4" s="32"/>
    </row>
    <row r="5" spans="1:16" ht="87.5" customHeight="1" x14ac:dyDescent="0.35">
      <c r="A5" s="25"/>
      <c r="C5" s="28"/>
      <c r="D5" s="31"/>
      <c r="E5" s="13" t="s">
        <v>2</v>
      </c>
      <c r="F5" s="19" t="s">
        <v>4</v>
      </c>
      <c r="G5" s="19" t="s">
        <v>4</v>
      </c>
      <c r="H5" s="13" t="s">
        <v>2</v>
      </c>
      <c r="I5" s="19" t="s">
        <v>3</v>
      </c>
      <c r="J5" s="19" t="s">
        <v>4</v>
      </c>
      <c r="K5" s="13" t="s">
        <v>2</v>
      </c>
      <c r="L5" s="19" t="s">
        <v>3</v>
      </c>
      <c r="M5" s="19" t="s">
        <v>4</v>
      </c>
      <c r="N5" s="13" t="s">
        <v>2</v>
      </c>
      <c r="O5" s="19" t="s">
        <v>3</v>
      </c>
      <c r="P5" s="19" t="s">
        <v>4</v>
      </c>
    </row>
    <row r="6" spans="1:16" s="3" customFormat="1" ht="81" customHeight="1" x14ac:dyDescent="0.35">
      <c r="A6" s="11"/>
      <c r="B6" s="11"/>
      <c r="C6" s="36" t="s">
        <v>117</v>
      </c>
      <c r="D6" s="37" t="s">
        <v>8</v>
      </c>
      <c r="E6" s="38">
        <f>F6+G6</f>
        <v>5444600</v>
      </c>
      <c r="F6" s="38">
        <f>F10+F69+F125+F326+F331+F338</f>
        <v>5443030</v>
      </c>
      <c r="G6" s="38">
        <f>G10+G69+G125+G326+G331+G338</f>
        <v>1570</v>
      </c>
      <c r="H6" s="38">
        <f>I6+J6</f>
        <v>5190636</v>
      </c>
      <c r="I6" s="38">
        <f>I10+I69+I125+I326+I331+I338</f>
        <v>5189016</v>
      </c>
      <c r="J6" s="38">
        <f>J10+J69+J125+J326+J331+J338</f>
        <v>1620</v>
      </c>
      <c r="K6" s="38">
        <f>L6+M6</f>
        <v>5388110</v>
      </c>
      <c r="L6" s="38">
        <f>L10+L69+L125+L326+L331+L338</f>
        <v>5386390</v>
      </c>
      <c r="M6" s="38">
        <f>M10+M69+M125+M326+M331+M338</f>
        <v>1720</v>
      </c>
      <c r="N6" s="38">
        <f>O6+P6</f>
        <v>5693606</v>
      </c>
      <c r="O6" s="38">
        <f t="shared" ref="O6:P9" si="0">O10+O69+O125+O326+O331+O338</f>
        <v>5691786</v>
      </c>
      <c r="P6" s="38">
        <f t="shared" si="0"/>
        <v>1820</v>
      </c>
    </row>
    <row r="7" spans="1:16" s="3" customFormat="1" ht="18.5" x14ac:dyDescent="0.35">
      <c r="A7" s="11"/>
      <c r="B7" s="11"/>
      <c r="C7" s="39"/>
      <c r="D7" s="40" t="s">
        <v>57</v>
      </c>
      <c r="E7" s="41">
        <f t="shared" ref="E7:E70" si="1">F7+G7</f>
        <v>14437</v>
      </c>
      <c r="F7" s="42">
        <f>F11+F70+F126+F327+F332+F339</f>
        <v>14397</v>
      </c>
      <c r="G7" s="41">
        <f t="shared" ref="G7:G9" si="2">G11+G70+G126+G327+G332+G339</f>
        <v>40</v>
      </c>
      <c r="H7" s="41">
        <f t="shared" ref="H7:H74" si="3">I7+J7</f>
        <v>14001</v>
      </c>
      <c r="I7" s="42">
        <f>I11+I70+I126+I327+I332+I339</f>
        <v>13961</v>
      </c>
      <c r="J7" s="41">
        <f t="shared" ref="J7:J9" si="4">J11+J70+J126+J327+J332+J339</f>
        <v>40</v>
      </c>
      <c r="K7" s="41">
        <f t="shared" ref="K7:K74" si="5">L7+M7</f>
        <v>14001</v>
      </c>
      <c r="L7" s="42">
        <f>L11+L70+L126+L327+L332+L339</f>
        <v>13961</v>
      </c>
      <c r="M7" s="41">
        <f t="shared" ref="M7:M9" si="6">M11+M70+M126+M327+M332+M339</f>
        <v>40</v>
      </c>
      <c r="N7" s="41">
        <f t="shared" ref="N7:N74" si="7">O7+P7</f>
        <v>14001</v>
      </c>
      <c r="O7" s="42">
        <f t="shared" si="0"/>
        <v>13961</v>
      </c>
      <c r="P7" s="41">
        <f t="shared" si="0"/>
        <v>40</v>
      </c>
    </row>
    <row r="8" spans="1:16" s="3" customFormat="1" ht="18.5" x14ac:dyDescent="0.35">
      <c r="A8" s="11"/>
      <c r="B8" s="11"/>
      <c r="C8" s="39"/>
      <c r="D8" s="40" t="s">
        <v>58</v>
      </c>
      <c r="E8" s="41">
        <f t="shared" si="1"/>
        <v>2877</v>
      </c>
      <c r="F8" s="42">
        <f>F12+F71+F127+F328+F333+F340</f>
        <v>2877</v>
      </c>
      <c r="G8" s="41">
        <f t="shared" si="2"/>
        <v>0</v>
      </c>
      <c r="H8" s="41">
        <f t="shared" si="3"/>
        <v>2877</v>
      </c>
      <c r="I8" s="42">
        <f>I12+I71+I127+I328+I333+I340</f>
        <v>2877</v>
      </c>
      <c r="J8" s="41">
        <f t="shared" si="4"/>
        <v>0</v>
      </c>
      <c r="K8" s="41">
        <f t="shared" si="5"/>
        <v>2877</v>
      </c>
      <c r="L8" s="42">
        <f>L12+L71+L127+L328+L333+L340</f>
        <v>2877</v>
      </c>
      <c r="M8" s="41">
        <f t="shared" si="6"/>
        <v>0</v>
      </c>
      <c r="N8" s="41">
        <f t="shared" si="7"/>
        <v>2877</v>
      </c>
      <c r="O8" s="42">
        <f t="shared" si="0"/>
        <v>2877</v>
      </c>
      <c r="P8" s="41">
        <f t="shared" si="0"/>
        <v>0</v>
      </c>
    </row>
    <row r="9" spans="1:16" s="3" customFormat="1" ht="18.5" x14ac:dyDescent="0.35">
      <c r="A9" s="11"/>
      <c r="B9" s="11"/>
      <c r="C9" s="39"/>
      <c r="D9" s="40" t="s">
        <v>59</v>
      </c>
      <c r="E9" s="41">
        <f t="shared" si="1"/>
        <v>11560</v>
      </c>
      <c r="F9" s="42">
        <f>F13+F72+F128+F329+F334+F341</f>
        <v>11520</v>
      </c>
      <c r="G9" s="41">
        <f t="shared" si="2"/>
        <v>40</v>
      </c>
      <c r="H9" s="41">
        <f t="shared" si="3"/>
        <v>11124</v>
      </c>
      <c r="I9" s="42">
        <f>I13+I72+I128+I329+I334+I341</f>
        <v>11084</v>
      </c>
      <c r="J9" s="41">
        <f t="shared" si="4"/>
        <v>40</v>
      </c>
      <c r="K9" s="41">
        <f t="shared" si="5"/>
        <v>11124</v>
      </c>
      <c r="L9" s="42">
        <f>L13+L72+L128+L329+L334+L341</f>
        <v>11084</v>
      </c>
      <c r="M9" s="41">
        <f t="shared" si="6"/>
        <v>40</v>
      </c>
      <c r="N9" s="41">
        <f t="shared" si="7"/>
        <v>11124</v>
      </c>
      <c r="O9" s="42">
        <f t="shared" si="0"/>
        <v>11084</v>
      </c>
      <c r="P9" s="41">
        <f t="shared" si="0"/>
        <v>40</v>
      </c>
    </row>
    <row r="10" spans="1:16" s="4" customFormat="1" ht="55.5" x14ac:dyDescent="0.35">
      <c r="A10" s="12"/>
      <c r="B10" s="12" t="s">
        <v>266</v>
      </c>
      <c r="C10" s="43" t="s">
        <v>118</v>
      </c>
      <c r="D10" s="44" t="s">
        <v>116</v>
      </c>
      <c r="E10" s="45">
        <f t="shared" si="1"/>
        <v>65423</v>
      </c>
      <c r="F10" s="45">
        <f>F14+F22+F29+F34+F39+F44+F49+F54+F59+F64</f>
        <v>63853</v>
      </c>
      <c r="G10" s="45">
        <f>G14+G22+G29+G34+G39+G44+G49+G54+G59+G64</f>
        <v>1570</v>
      </c>
      <c r="H10" s="45">
        <f t="shared" si="3"/>
        <v>77854</v>
      </c>
      <c r="I10" s="45">
        <f>I14+I22+I29+I34+I39+I44+I49+I54+I59+I64</f>
        <v>76234</v>
      </c>
      <c r="J10" s="45">
        <f>J14+J22+J29+J34+J39+J44+J49+J54+J59+J64</f>
        <v>1620</v>
      </c>
      <c r="K10" s="45">
        <f t="shared" si="5"/>
        <v>77954</v>
      </c>
      <c r="L10" s="45">
        <f>L14+L22+L29+L34+L39+L44+L49+L54+L59+L64</f>
        <v>76234</v>
      </c>
      <c r="M10" s="45">
        <f>M14+M22+M29+M34+M39+M44+M49+M54+M59+M64</f>
        <v>1720</v>
      </c>
      <c r="N10" s="45">
        <f t="shared" si="7"/>
        <v>78054</v>
      </c>
      <c r="O10" s="45">
        <f>O14+O22+O29+O34+O39+O44+O49+O54+O59+O64</f>
        <v>76234</v>
      </c>
      <c r="P10" s="45">
        <f>P14+P22+P29+P34+P39+P44+P49+P54+P59+P64</f>
        <v>1820</v>
      </c>
    </row>
    <row r="11" spans="1:16" s="4" customFormat="1" ht="18.5" x14ac:dyDescent="0.35">
      <c r="A11" s="12"/>
      <c r="B11" s="12"/>
      <c r="C11" s="39"/>
      <c r="D11" s="40" t="s">
        <v>57</v>
      </c>
      <c r="E11" s="41">
        <f t="shared" si="1"/>
        <v>3434</v>
      </c>
      <c r="F11" s="41">
        <f t="shared" ref="F11:G13" si="8">F15+F23+F30+F35+F40+F45+F50+F55+F60+F65</f>
        <v>3394</v>
      </c>
      <c r="G11" s="41">
        <f t="shared" si="8"/>
        <v>40</v>
      </c>
      <c r="H11" s="41">
        <f t="shared" si="3"/>
        <v>3640</v>
      </c>
      <c r="I11" s="41">
        <f t="shared" ref="I11:J11" si="9">I15+I23+I30+I35+I40+I45+I50+I55+I60+I65</f>
        <v>3600</v>
      </c>
      <c r="J11" s="41">
        <f t="shared" si="9"/>
        <v>40</v>
      </c>
      <c r="K11" s="41">
        <f t="shared" si="5"/>
        <v>3640</v>
      </c>
      <c r="L11" s="41">
        <f t="shared" ref="L11:M11" si="10">L15+L23+L30+L35+L40+L45+L50+L55+L60+L65</f>
        <v>3600</v>
      </c>
      <c r="M11" s="41">
        <f t="shared" si="10"/>
        <v>40</v>
      </c>
      <c r="N11" s="41">
        <f t="shared" si="7"/>
        <v>3640</v>
      </c>
      <c r="O11" s="41">
        <f t="shared" ref="O11" si="11">O15+O23+O30+O35+O40+O45+O50+O55+O60+O65</f>
        <v>3600</v>
      </c>
      <c r="P11" s="41">
        <f t="shared" ref="P11" si="12">P15+P23+P30+P35+P40+P45+P50+P55+P60+P65</f>
        <v>40</v>
      </c>
    </row>
    <row r="12" spans="1:16" s="4" customFormat="1" ht="18.5" x14ac:dyDescent="0.35">
      <c r="A12" s="12"/>
      <c r="B12" s="12"/>
      <c r="C12" s="39"/>
      <c r="D12" s="46" t="s">
        <v>58</v>
      </c>
      <c r="E12" s="41">
        <f t="shared" si="1"/>
        <v>2701</v>
      </c>
      <c r="F12" s="41">
        <f t="shared" si="8"/>
        <v>2701</v>
      </c>
      <c r="G12" s="41">
        <f t="shared" si="8"/>
        <v>0</v>
      </c>
      <c r="H12" s="41">
        <f t="shared" si="3"/>
        <v>2877</v>
      </c>
      <c r="I12" s="41">
        <f t="shared" ref="I12:J12" si="13">I16+I24+I31+I36+I41+I46+I51+I56+I61+I66</f>
        <v>2877</v>
      </c>
      <c r="J12" s="41">
        <f t="shared" si="13"/>
        <v>0</v>
      </c>
      <c r="K12" s="41">
        <f t="shared" si="5"/>
        <v>2877</v>
      </c>
      <c r="L12" s="41">
        <f t="shared" ref="L12:M12" si="14">L16+L24+L31+L36+L41+L46+L51+L56+L61+L66</f>
        <v>2877</v>
      </c>
      <c r="M12" s="41">
        <f t="shared" si="14"/>
        <v>0</v>
      </c>
      <c r="N12" s="41">
        <f t="shared" si="7"/>
        <v>2877</v>
      </c>
      <c r="O12" s="41">
        <f t="shared" ref="O12" si="15">O16+O24+O31+O36+O41+O46+O51+O56+O61+O66</f>
        <v>2877</v>
      </c>
      <c r="P12" s="41">
        <f t="shared" ref="P12" si="16">P16+P24+P31+P36+P41+P46+P51+P56+P61+P66</f>
        <v>0</v>
      </c>
    </row>
    <row r="13" spans="1:16" s="4" customFormat="1" ht="18.5" x14ac:dyDescent="0.35">
      <c r="A13" s="12"/>
      <c r="B13" s="12"/>
      <c r="C13" s="39"/>
      <c r="D13" s="46" t="s">
        <v>59</v>
      </c>
      <c r="E13" s="41">
        <f t="shared" si="1"/>
        <v>733</v>
      </c>
      <c r="F13" s="41">
        <f t="shared" si="8"/>
        <v>693</v>
      </c>
      <c r="G13" s="41">
        <f t="shared" si="8"/>
        <v>40</v>
      </c>
      <c r="H13" s="41">
        <f t="shared" si="3"/>
        <v>763</v>
      </c>
      <c r="I13" s="41">
        <f t="shared" ref="I13:J13" si="17">I17+I25+I32+I37+I42+I47+I52+I57+I62+I67</f>
        <v>723</v>
      </c>
      <c r="J13" s="41">
        <f t="shared" si="17"/>
        <v>40</v>
      </c>
      <c r="K13" s="41">
        <f t="shared" si="5"/>
        <v>763</v>
      </c>
      <c r="L13" s="41">
        <f t="shared" ref="L13:M13" si="18">L17+L25+L32+L37+L42+L47+L52+L57+L62+L67</f>
        <v>723</v>
      </c>
      <c r="M13" s="41">
        <f t="shared" si="18"/>
        <v>40</v>
      </c>
      <c r="N13" s="41">
        <f t="shared" si="7"/>
        <v>763</v>
      </c>
      <c r="O13" s="41">
        <f t="shared" ref="O13" si="19">O17+O25+O32+O37+O42+O47+O52+O57+O62+O67</f>
        <v>723</v>
      </c>
      <c r="P13" s="41">
        <f t="shared" ref="P13" si="20">P17+P25+P32+P37+P42+P47+P52+P57+P62+P67</f>
        <v>40</v>
      </c>
    </row>
    <row r="14" spans="1:16" s="5" customFormat="1" ht="74" x14ac:dyDescent="0.35">
      <c r="A14" s="7"/>
      <c r="B14" s="7"/>
      <c r="C14" s="47" t="s">
        <v>119</v>
      </c>
      <c r="D14" s="48" t="s">
        <v>113</v>
      </c>
      <c r="E14" s="49">
        <f t="shared" si="1"/>
        <v>11016</v>
      </c>
      <c r="F14" s="50">
        <f>SUM(F18:F21)</f>
        <v>11016</v>
      </c>
      <c r="G14" s="50">
        <f>SUM(G18:G21)</f>
        <v>0</v>
      </c>
      <c r="H14" s="49">
        <f t="shared" si="3"/>
        <v>12000</v>
      </c>
      <c r="I14" s="50">
        <f>SUM(I18:I21)</f>
        <v>12000</v>
      </c>
      <c r="J14" s="50">
        <f>SUM(J18:J21)</f>
        <v>0</v>
      </c>
      <c r="K14" s="49">
        <f t="shared" si="5"/>
        <v>12000</v>
      </c>
      <c r="L14" s="50">
        <f>SUM(L18:L21)</f>
        <v>12000</v>
      </c>
      <c r="M14" s="50">
        <f>SUM(M18:M21)</f>
        <v>0</v>
      </c>
      <c r="N14" s="49">
        <f t="shared" si="7"/>
        <v>12000</v>
      </c>
      <c r="O14" s="50">
        <f>SUM(O18:O21)</f>
        <v>12000</v>
      </c>
      <c r="P14" s="50">
        <f>SUM(P18:P21)</f>
        <v>0</v>
      </c>
    </row>
    <row r="15" spans="1:16" s="5" customFormat="1" ht="18.5" x14ac:dyDescent="0.35">
      <c r="A15" s="7"/>
      <c r="B15" s="7"/>
      <c r="C15" s="51"/>
      <c r="D15" s="40" t="s">
        <v>57</v>
      </c>
      <c r="E15" s="41">
        <f t="shared" si="1"/>
        <v>384</v>
      </c>
      <c r="F15" s="41">
        <f>SUM(F16:F17)</f>
        <v>384</v>
      </c>
      <c r="G15" s="41">
        <f>SUM(G16:G17)</f>
        <v>0</v>
      </c>
      <c r="H15" s="41">
        <f t="shared" si="3"/>
        <v>384</v>
      </c>
      <c r="I15" s="41">
        <f>SUM(I16:I17)</f>
        <v>384</v>
      </c>
      <c r="J15" s="41">
        <f>SUM(J16:J17)</f>
        <v>0</v>
      </c>
      <c r="K15" s="41">
        <f t="shared" si="5"/>
        <v>384</v>
      </c>
      <c r="L15" s="41">
        <f>SUM(L16:L17)</f>
        <v>384</v>
      </c>
      <c r="M15" s="41">
        <f>SUM(M16:M17)</f>
        <v>0</v>
      </c>
      <c r="N15" s="41">
        <f t="shared" si="7"/>
        <v>384</v>
      </c>
      <c r="O15" s="41">
        <f>SUM(O16:O17)</f>
        <v>384</v>
      </c>
      <c r="P15" s="41">
        <f>SUM(P16:P17)</f>
        <v>0</v>
      </c>
    </row>
    <row r="16" spans="1:16" s="5" customFormat="1" ht="18.5" x14ac:dyDescent="0.35">
      <c r="A16" s="7"/>
      <c r="B16" s="7"/>
      <c r="C16" s="51"/>
      <c r="D16" s="40" t="s">
        <v>58</v>
      </c>
      <c r="E16" s="41">
        <f t="shared" si="1"/>
        <v>200</v>
      </c>
      <c r="F16" s="42">
        <v>200</v>
      </c>
      <c r="G16" s="42">
        <v>0</v>
      </c>
      <c r="H16" s="41">
        <f t="shared" si="3"/>
        <v>200</v>
      </c>
      <c r="I16" s="42">
        <v>200</v>
      </c>
      <c r="J16" s="42">
        <v>0</v>
      </c>
      <c r="K16" s="41">
        <f t="shared" si="5"/>
        <v>200</v>
      </c>
      <c r="L16" s="42">
        <v>200</v>
      </c>
      <c r="M16" s="42">
        <v>0</v>
      </c>
      <c r="N16" s="41">
        <f t="shared" si="7"/>
        <v>200</v>
      </c>
      <c r="O16" s="42">
        <v>200</v>
      </c>
      <c r="P16" s="42">
        <v>0</v>
      </c>
    </row>
    <row r="17" spans="1:16" s="5" customFormat="1" ht="18.5" x14ac:dyDescent="0.35">
      <c r="A17" s="7"/>
      <c r="B17" s="7"/>
      <c r="C17" s="51"/>
      <c r="D17" s="40" t="s">
        <v>59</v>
      </c>
      <c r="E17" s="41">
        <f t="shared" si="1"/>
        <v>184</v>
      </c>
      <c r="F17" s="42">
        <v>184</v>
      </c>
      <c r="G17" s="42">
        <v>0</v>
      </c>
      <c r="H17" s="41">
        <f t="shared" si="3"/>
        <v>184</v>
      </c>
      <c r="I17" s="42">
        <v>184</v>
      </c>
      <c r="J17" s="42">
        <v>0</v>
      </c>
      <c r="K17" s="41">
        <f t="shared" si="5"/>
        <v>184</v>
      </c>
      <c r="L17" s="42">
        <v>184</v>
      </c>
      <c r="M17" s="42">
        <v>0</v>
      </c>
      <c r="N17" s="41">
        <f t="shared" si="7"/>
        <v>184</v>
      </c>
      <c r="O17" s="42">
        <v>184</v>
      </c>
      <c r="P17" s="42">
        <v>0</v>
      </c>
    </row>
    <row r="18" spans="1:16" ht="37" x14ac:dyDescent="0.35">
      <c r="A18" s="6"/>
      <c r="B18" s="6"/>
      <c r="C18" s="52"/>
      <c r="D18" s="46" t="s">
        <v>5</v>
      </c>
      <c r="E18" s="41">
        <f t="shared" si="1"/>
        <v>5016</v>
      </c>
      <c r="F18" s="42">
        <v>5016</v>
      </c>
      <c r="G18" s="42">
        <v>0</v>
      </c>
      <c r="H18" s="41">
        <f t="shared" si="3"/>
        <v>6000</v>
      </c>
      <c r="I18" s="42">
        <v>6000</v>
      </c>
      <c r="J18" s="42">
        <v>0</v>
      </c>
      <c r="K18" s="41">
        <f t="shared" si="5"/>
        <v>6000</v>
      </c>
      <c r="L18" s="42">
        <v>6000</v>
      </c>
      <c r="M18" s="42">
        <v>0</v>
      </c>
      <c r="N18" s="41">
        <f t="shared" si="7"/>
        <v>6000</v>
      </c>
      <c r="O18" s="42">
        <v>6000</v>
      </c>
      <c r="P18" s="42">
        <v>0</v>
      </c>
    </row>
    <row r="19" spans="1:16" ht="55.5" x14ac:dyDescent="0.35">
      <c r="A19" s="6"/>
      <c r="B19" s="6"/>
      <c r="C19" s="52"/>
      <c r="D19" s="46" t="s">
        <v>6</v>
      </c>
      <c r="E19" s="41">
        <f t="shared" si="1"/>
        <v>2000</v>
      </c>
      <c r="F19" s="42">
        <v>2000</v>
      </c>
      <c r="G19" s="42">
        <v>0</v>
      </c>
      <c r="H19" s="41">
        <f t="shared" si="3"/>
        <v>2000</v>
      </c>
      <c r="I19" s="42">
        <v>2000</v>
      </c>
      <c r="J19" s="42">
        <v>0</v>
      </c>
      <c r="K19" s="41">
        <f t="shared" si="5"/>
        <v>2000</v>
      </c>
      <c r="L19" s="42">
        <v>2000</v>
      </c>
      <c r="M19" s="42">
        <v>0</v>
      </c>
      <c r="N19" s="41">
        <f t="shared" si="7"/>
        <v>2000</v>
      </c>
      <c r="O19" s="42">
        <v>2000</v>
      </c>
      <c r="P19" s="42">
        <v>0</v>
      </c>
    </row>
    <row r="20" spans="1:16" ht="37" x14ac:dyDescent="0.35">
      <c r="A20" s="6"/>
      <c r="B20" s="6"/>
      <c r="C20" s="52"/>
      <c r="D20" s="46" t="s">
        <v>7</v>
      </c>
      <c r="E20" s="41">
        <f t="shared" si="1"/>
        <v>2000</v>
      </c>
      <c r="F20" s="42">
        <v>2000</v>
      </c>
      <c r="G20" s="42">
        <v>0</v>
      </c>
      <c r="H20" s="41">
        <f t="shared" si="3"/>
        <v>2000</v>
      </c>
      <c r="I20" s="42">
        <v>2000</v>
      </c>
      <c r="J20" s="42">
        <v>0</v>
      </c>
      <c r="K20" s="41">
        <f t="shared" si="5"/>
        <v>2000</v>
      </c>
      <c r="L20" s="42">
        <v>2000</v>
      </c>
      <c r="M20" s="42">
        <v>0</v>
      </c>
      <c r="N20" s="41">
        <f t="shared" si="7"/>
        <v>2000</v>
      </c>
      <c r="O20" s="42">
        <v>2000</v>
      </c>
      <c r="P20" s="42">
        <v>0</v>
      </c>
    </row>
    <row r="21" spans="1:16" ht="37" x14ac:dyDescent="0.35">
      <c r="A21" s="6"/>
      <c r="B21" s="6"/>
      <c r="C21" s="52"/>
      <c r="D21" s="46" t="s">
        <v>111</v>
      </c>
      <c r="E21" s="41">
        <f t="shared" si="1"/>
        <v>2000</v>
      </c>
      <c r="F21" s="42">
        <v>2000</v>
      </c>
      <c r="G21" s="42">
        <v>0</v>
      </c>
      <c r="H21" s="41">
        <f t="shared" si="3"/>
        <v>2000</v>
      </c>
      <c r="I21" s="42">
        <v>2000</v>
      </c>
      <c r="J21" s="42">
        <v>0</v>
      </c>
      <c r="K21" s="41">
        <f t="shared" si="5"/>
        <v>2000</v>
      </c>
      <c r="L21" s="42">
        <v>2000</v>
      </c>
      <c r="M21" s="42">
        <v>0</v>
      </c>
      <c r="N21" s="41">
        <f t="shared" si="7"/>
        <v>2000</v>
      </c>
      <c r="O21" s="42">
        <v>2000</v>
      </c>
      <c r="P21" s="42">
        <v>0</v>
      </c>
    </row>
    <row r="22" spans="1:16" s="5" customFormat="1" ht="37" x14ac:dyDescent="0.35">
      <c r="A22" s="7"/>
      <c r="B22" s="7"/>
      <c r="C22" s="47" t="s">
        <v>120</v>
      </c>
      <c r="D22" s="48" t="s">
        <v>9</v>
      </c>
      <c r="E22" s="50">
        <f t="shared" si="1"/>
        <v>5922</v>
      </c>
      <c r="F22" s="50">
        <f>F26+F27+F28</f>
        <v>5672</v>
      </c>
      <c r="G22" s="50">
        <f>G26+G27+G28</f>
        <v>250</v>
      </c>
      <c r="H22" s="50">
        <f t="shared" si="3"/>
        <v>6000</v>
      </c>
      <c r="I22" s="50">
        <f>I26+I27+I28</f>
        <v>5750</v>
      </c>
      <c r="J22" s="50">
        <f>SUM(J26:J27)</f>
        <v>250</v>
      </c>
      <c r="K22" s="50">
        <f t="shared" si="5"/>
        <v>6050</v>
      </c>
      <c r="L22" s="50">
        <f>L26+L27+L28</f>
        <v>5750</v>
      </c>
      <c r="M22" s="50">
        <f>SUM(M26:M27)</f>
        <v>300</v>
      </c>
      <c r="N22" s="50">
        <f t="shared" si="7"/>
        <v>6100</v>
      </c>
      <c r="O22" s="50">
        <f>O26+O27+O28</f>
        <v>5750</v>
      </c>
      <c r="P22" s="50">
        <f>SUM(P26:P27)</f>
        <v>350</v>
      </c>
    </row>
    <row r="23" spans="1:16" s="5" customFormat="1" ht="18.5" x14ac:dyDescent="0.35">
      <c r="A23" s="7"/>
      <c r="B23" s="7"/>
      <c r="C23" s="51"/>
      <c r="D23" s="40" t="s">
        <v>57</v>
      </c>
      <c r="E23" s="41">
        <f t="shared" si="1"/>
        <v>249</v>
      </c>
      <c r="F23" s="41">
        <f>SUM(F24:F25)</f>
        <v>209</v>
      </c>
      <c r="G23" s="41">
        <f>SUM(G24:G25)</f>
        <v>40</v>
      </c>
      <c r="H23" s="41">
        <f t="shared" si="3"/>
        <v>249</v>
      </c>
      <c r="I23" s="41">
        <f>SUM(I24:I25)</f>
        <v>209</v>
      </c>
      <c r="J23" s="41">
        <f>SUM(J24:J25)</f>
        <v>40</v>
      </c>
      <c r="K23" s="41">
        <f t="shared" si="5"/>
        <v>249</v>
      </c>
      <c r="L23" s="41">
        <f>SUM(L24:L25)</f>
        <v>209</v>
      </c>
      <c r="M23" s="41">
        <f>SUM(M24:M25)</f>
        <v>40</v>
      </c>
      <c r="N23" s="41">
        <f t="shared" si="7"/>
        <v>249</v>
      </c>
      <c r="O23" s="41">
        <f>SUM(O24:O25)</f>
        <v>209</v>
      </c>
      <c r="P23" s="41">
        <f>SUM(P24:P25)</f>
        <v>40</v>
      </c>
    </row>
    <row r="24" spans="1:16" s="5" customFormat="1" ht="18.5" x14ac:dyDescent="0.35">
      <c r="A24" s="7"/>
      <c r="B24" s="7"/>
      <c r="C24" s="51"/>
      <c r="D24" s="40" t="s">
        <v>58</v>
      </c>
      <c r="E24" s="42">
        <f t="shared" si="1"/>
        <v>148</v>
      </c>
      <c r="F24" s="42">
        <v>148</v>
      </c>
      <c r="G24" s="42">
        <v>0</v>
      </c>
      <c r="H24" s="42">
        <f t="shared" si="3"/>
        <v>148</v>
      </c>
      <c r="I24" s="42">
        <v>148</v>
      </c>
      <c r="J24" s="42">
        <v>0</v>
      </c>
      <c r="K24" s="42">
        <f t="shared" si="5"/>
        <v>148</v>
      </c>
      <c r="L24" s="42">
        <v>148</v>
      </c>
      <c r="M24" s="42">
        <v>0</v>
      </c>
      <c r="N24" s="42">
        <f t="shared" si="7"/>
        <v>148</v>
      </c>
      <c r="O24" s="42">
        <v>148</v>
      </c>
      <c r="P24" s="42">
        <v>0</v>
      </c>
    </row>
    <row r="25" spans="1:16" s="5" customFormat="1" ht="18.5" x14ac:dyDescent="0.35">
      <c r="A25" s="7"/>
      <c r="B25" s="7"/>
      <c r="C25" s="51"/>
      <c r="D25" s="40" t="s">
        <v>59</v>
      </c>
      <c r="E25" s="42">
        <f t="shared" si="1"/>
        <v>101</v>
      </c>
      <c r="F25" s="42">
        <v>61</v>
      </c>
      <c r="G25" s="42">
        <v>40</v>
      </c>
      <c r="H25" s="42">
        <f t="shared" si="3"/>
        <v>101</v>
      </c>
      <c r="I25" s="42">
        <v>61</v>
      </c>
      <c r="J25" s="42">
        <v>40</v>
      </c>
      <c r="K25" s="42">
        <f t="shared" si="5"/>
        <v>101</v>
      </c>
      <c r="L25" s="42">
        <v>61</v>
      </c>
      <c r="M25" s="42">
        <v>40</v>
      </c>
      <c r="N25" s="42">
        <f t="shared" si="7"/>
        <v>101</v>
      </c>
      <c r="O25" s="42">
        <v>61</v>
      </c>
      <c r="P25" s="42">
        <v>40</v>
      </c>
    </row>
    <row r="26" spans="1:16" ht="18.5" x14ac:dyDescent="0.35">
      <c r="A26" s="6"/>
      <c r="B26" s="6"/>
      <c r="C26" s="52"/>
      <c r="D26" s="46" t="s">
        <v>10</v>
      </c>
      <c r="E26" s="42">
        <f t="shared" si="1"/>
        <v>5672</v>
      </c>
      <c r="F26" s="42">
        <v>5422</v>
      </c>
      <c r="G26" s="42">
        <v>250</v>
      </c>
      <c r="H26" s="42">
        <f t="shared" si="3"/>
        <v>5750</v>
      </c>
      <c r="I26" s="42">
        <v>5500</v>
      </c>
      <c r="J26" s="42">
        <v>250</v>
      </c>
      <c r="K26" s="42">
        <f t="shared" si="5"/>
        <v>5800</v>
      </c>
      <c r="L26" s="42">
        <v>5500</v>
      </c>
      <c r="M26" s="42">
        <v>300</v>
      </c>
      <c r="N26" s="42">
        <f t="shared" si="7"/>
        <v>5850</v>
      </c>
      <c r="O26" s="42">
        <v>5500</v>
      </c>
      <c r="P26" s="42">
        <v>350</v>
      </c>
    </row>
    <row r="27" spans="1:16" ht="37" x14ac:dyDescent="0.35">
      <c r="A27" s="6"/>
      <c r="B27" s="6"/>
      <c r="C27" s="52"/>
      <c r="D27" s="46" t="s">
        <v>11</v>
      </c>
      <c r="E27" s="42">
        <f t="shared" si="1"/>
        <v>100</v>
      </c>
      <c r="F27" s="42">
        <v>100</v>
      </c>
      <c r="G27" s="42">
        <v>0</v>
      </c>
      <c r="H27" s="42">
        <f t="shared" si="3"/>
        <v>100</v>
      </c>
      <c r="I27" s="42">
        <v>100</v>
      </c>
      <c r="J27" s="42">
        <v>0</v>
      </c>
      <c r="K27" s="42">
        <f t="shared" si="5"/>
        <v>100</v>
      </c>
      <c r="L27" s="42">
        <v>100</v>
      </c>
      <c r="M27" s="42">
        <v>0</v>
      </c>
      <c r="N27" s="42">
        <f t="shared" si="7"/>
        <v>100</v>
      </c>
      <c r="O27" s="42">
        <v>100</v>
      </c>
      <c r="P27" s="42">
        <v>0</v>
      </c>
    </row>
    <row r="28" spans="1:16" ht="39" customHeight="1" x14ac:dyDescent="0.35">
      <c r="A28" s="6"/>
      <c r="B28" s="6"/>
      <c r="C28" s="52"/>
      <c r="D28" s="46" t="s">
        <v>121</v>
      </c>
      <c r="E28" s="42">
        <f t="shared" si="1"/>
        <v>150</v>
      </c>
      <c r="F28" s="42">
        <v>150</v>
      </c>
      <c r="G28" s="42">
        <v>0</v>
      </c>
      <c r="H28" s="42">
        <f t="shared" si="3"/>
        <v>150</v>
      </c>
      <c r="I28" s="42">
        <v>150</v>
      </c>
      <c r="J28" s="42">
        <v>0</v>
      </c>
      <c r="K28" s="42">
        <f t="shared" si="5"/>
        <v>150</v>
      </c>
      <c r="L28" s="42">
        <v>150</v>
      </c>
      <c r="M28" s="42">
        <v>0</v>
      </c>
      <c r="N28" s="42">
        <f t="shared" si="7"/>
        <v>150</v>
      </c>
      <c r="O28" s="42">
        <v>150</v>
      </c>
      <c r="P28" s="42">
        <v>0</v>
      </c>
    </row>
    <row r="29" spans="1:16" ht="55.5" x14ac:dyDescent="0.35">
      <c r="C29" s="47" t="s">
        <v>122</v>
      </c>
      <c r="D29" s="48" t="s">
        <v>14</v>
      </c>
      <c r="E29" s="50">
        <f t="shared" si="1"/>
        <v>12200</v>
      </c>
      <c r="F29" s="50">
        <f>SUM(F33)</f>
        <v>11300</v>
      </c>
      <c r="G29" s="50">
        <f>SUM(G33)</f>
        <v>900</v>
      </c>
      <c r="H29" s="50">
        <f t="shared" si="3"/>
        <v>12950</v>
      </c>
      <c r="I29" s="50">
        <f>SUM(I33)</f>
        <v>12000</v>
      </c>
      <c r="J29" s="50">
        <f>SUM(J33)</f>
        <v>950</v>
      </c>
      <c r="K29" s="50">
        <f t="shared" si="5"/>
        <v>13000</v>
      </c>
      <c r="L29" s="50">
        <f>SUM(L33)</f>
        <v>12000</v>
      </c>
      <c r="M29" s="50">
        <f>SUM(M33)</f>
        <v>1000</v>
      </c>
      <c r="N29" s="50">
        <f t="shared" si="7"/>
        <v>13050</v>
      </c>
      <c r="O29" s="50">
        <f>SUM(O33)</f>
        <v>12000</v>
      </c>
      <c r="P29" s="50">
        <f>SUM(P33)</f>
        <v>1050</v>
      </c>
    </row>
    <row r="30" spans="1:16" s="5" customFormat="1" ht="18.5" x14ac:dyDescent="0.35">
      <c r="A30" s="7"/>
      <c r="B30" s="7"/>
      <c r="C30" s="51"/>
      <c r="D30" s="40" t="s">
        <v>57</v>
      </c>
      <c r="E30" s="42">
        <f t="shared" si="1"/>
        <v>345</v>
      </c>
      <c r="F30" s="42">
        <f>SUM(F31:F32)</f>
        <v>345</v>
      </c>
      <c r="G30" s="42">
        <f>SUM(G31:G32)</f>
        <v>0</v>
      </c>
      <c r="H30" s="42">
        <f t="shared" si="3"/>
        <v>345</v>
      </c>
      <c r="I30" s="42">
        <f>SUM(I31:I32)</f>
        <v>345</v>
      </c>
      <c r="J30" s="42">
        <f>SUM(J31:J32)</f>
        <v>0</v>
      </c>
      <c r="K30" s="42">
        <f t="shared" si="5"/>
        <v>345</v>
      </c>
      <c r="L30" s="42">
        <f>SUM(L31:L32)</f>
        <v>345</v>
      </c>
      <c r="M30" s="42">
        <f>SUM(M31:M32)</f>
        <v>0</v>
      </c>
      <c r="N30" s="42">
        <f t="shared" si="7"/>
        <v>345</v>
      </c>
      <c r="O30" s="42">
        <f>SUM(O31:O32)</f>
        <v>345</v>
      </c>
      <c r="P30" s="42">
        <f>SUM(P31:P32)</f>
        <v>0</v>
      </c>
    </row>
    <row r="31" spans="1:16" s="5" customFormat="1" ht="18.5" x14ac:dyDescent="0.35">
      <c r="A31" s="7"/>
      <c r="B31" s="7"/>
      <c r="C31" s="51"/>
      <c r="D31" s="40" t="s">
        <v>58</v>
      </c>
      <c r="E31" s="42">
        <f t="shared" si="1"/>
        <v>301</v>
      </c>
      <c r="F31" s="42">
        <v>301</v>
      </c>
      <c r="G31" s="42">
        <v>0</v>
      </c>
      <c r="H31" s="42">
        <f t="shared" si="3"/>
        <v>301</v>
      </c>
      <c r="I31" s="42">
        <v>301</v>
      </c>
      <c r="J31" s="42">
        <v>0</v>
      </c>
      <c r="K31" s="42">
        <f t="shared" si="5"/>
        <v>301</v>
      </c>
      <c r="L31" s="42">
        <v>301</v>
      </c>
      <c r="M31" s="42">
        <v>0</v>
      </c>
      <c r="N31" s="42">
        <f t="shared" si="7"/>
        <v>301</v>
      </c>
      <c r="O31" s="42">
        <v>301</v>
      </c>
      <c r="P31" s="42">
        <v>0</v>
      </c>
    </row>
    <row r="32" spans="1:16" s="5" customFormat="1" ht="18.5" x14ac:dyDescent="0.35">
      <c r="A32" s="7"/>
      <c r="B32" s="7"/>
      <c r="C32" s="51"/>
      <c r="D32" s="40" t="s">
        <v>59</v>
      </c>
      <c r="E32" s="42">
        <f t="shared" si="1"/>
        <v>44</v>
      </c>
      <c r="F32" s="42">
        <v>44</v>
      </c>
      <c r="G32" s="42">
        <v>0</v>
      </c>
      <c r="H32" s="42">
        <f t="shared" si="3"/>
        <v>44</v>
      </c>
      <c r="I32" s="42">
        <v>44</v>
      </c>
      <c r="J32" s="42">
        <v>0</v>
      </c>
      <c r="K32" s="42">
        <f t="shared" si="5"/>
        <v>44</v>
      </c>
      <c r="L32" s="42">
        <v>44</v>
      </c>
      <c r="M32" s="42">
        <v>0</v>
      </c>
      <c r="N32" s="42">
        <f t="shared" si="7"/>
        <v>44</v>
      </c>
      <c r="O32" s="42">
        <v>44</v>
      </c>
      <c r="P32" s="42">
        <v>0</v>
      </c>
    </row>
    <row r="33" spans="1:16" s="5" customFormat="1" ht="18.5" x14ac:dyDescent="0.35">
      <c r="A33" s="7"/>
      <c r="B33" s="7"/>
      <c r="C33" s="52"/>
      <c r="D33" s="46" t="s">
        <v>15</v>
      </c>
      <c r="E33" s="42">
        <f t="shared" si="1"/>
        <v>12200</v>
      </c>
      <c r="F33" s="42">
        <v>11300</v>
      </c>
      <c r="G33" s="42">
        <v>900</v>
      </c>
      <c r="H33" s="42">
        <f t="shared" si="3"/>
        <v>12950</v>
      </c>
      <c r="I33" s="42">
        <v>12000</v>
      </c>
      <c r="J33" s="42">
        <v>950</v>
      </c>
      <c r="K33" s="42">
        <f t="shared" si="5"/>
        <v>13000</v>
      </c>
      <c r="L33" s="42">
        <v>12000</v>
      </c>
      <c r="M33" s="42">
        <v>1000</v>
      </c>
      <c r="N33" s="42">
        <f t="shared" si="7"/>
        <v>13050</v>
      </c>
      <c r="O33" s="42">
        <v>12000</v>
      </c>
      <c r="P33" s="42">
        <v>1050</v>
      </c>
    </row>
    <row r="34" spans="1:16" ht="37" x14ac:dyDescent="0.35">
      <c r="C34" s="47" t="s">
        <v>123</v>
      </c>
      <c r="D34" s="48" t="s">
        <v>17</v>
      </c>
      <c r="E34" s="50">
        <f t="shared" si="1"/>
        <v>13480</v>
      </c>
      <c r="F34" s="50">
        <f>SUM(F38:F38)</f>
        <v>13480</v>
      </c>
      <c r="G34" s="50">
        <f>SUM(G38:G38)</f>
        <v>0</v>
      </c>
      <c r="H34" s="50">
        <f t="shared" si="3"/>
        <v>14784</v>
      </c>
      <c r="I34" s="50">
        <f>SUM(I38:I38)</f>
        <v>14784</v>
      </c>
      <c r="J34" s="50">
        <f>SUM(J38:J38)</f>
        <v>0</v>
      </c>
      <c r="K34" s="50">
        <f t="shared" si="5"/>
        <v>14784</v>
      </c>
      <c r="L34" s="50">
        <f>SUM(L38:L38)</f>
        <v>14784</v>
      </c>
      <c r="M34" s="50">
        <f>SUM(M38:M38)</f>
        <v>0</v>
      </c>
      <c r="N34" s="50">
        <f t="shared" si="7"/>
        <v>14784</v>
      </c>
      <c r="O34" s="50">
        <f>SUM(O38:O38)</f>
        <v>14784</v>
      </c>
      <c r="P34" s="50">
        <f>SUM(P38:P38)</f>
        <v>0</v>
      </c>
    </row>
    <row r="35" spans="1:16" s="5" customFormat="1" ht="18.5" x14ac:dyDescent="0.35">
      <c r="A35" s="7"/>
      <c r="B35" s="7"/>
      <c r="C35" s="51"/>
      <c r="D35" s="40" t="s">
        <v>57</v>
      </c>
      <c r="E35" s="41">
        <f t="shared" si="1"/>
        <v>1309</v>
      </c>
      <c r="F35" s="41">
        <f>SUM(F36:F37)</f>
        <v>1309</v>
      </c>
      <c r="G35" s="41">
        <f>SUM(G36:G37)</f>
        <v>0</v>
      </c>
      <c r="H35" s="41">
        <f t="shared" si="3"/>
        <v>1309</v>
      </c>
      <c r="I35" s="41">
        <f>SUM(I36:I37)</f>
        <v>1309</v>
      </c>
      <c r="J35" s="41">
        <f>SUM(J36:J37)</f>
        <v>0</v>
      </c>
      <c r="K35" s="41">
        <f t="shared" si="5"/>
        <v>1309</v>
      </c>
      <c r="L35" s="41">
        <f>SUM(L36:L37)</f>
        <v>1309</v>
      </c>
      <c r="M35" s="41">
        <f>SUM(M36:M37)</f>
        <v>0</v>
      </c>
      <c r="N35" s="41">
        <f t="shared" si="7"/>
        <v>1309</v>
      </c>
      <c r="O35" s="41">
        <f>SUM(O36:O37)</f>
        <v>1309</v>
      </c>
      <c r="P35" s="41">
        <f>SUM(P36:P37)</f>
        <v>0</v>
      </c>
    </row>
    <row r="36" spans="1:16" s="5" customFormat="1" ht="18.5" x14ac:dyDescent="0.35">
      <c r="A36" s="7"/>
      <c r="B36" s="7"/>
      <c r="C36" s="51"/>
      <c r="D36" s="40" t="s">
        <v>58</v>
      </c>
      <c r="E36" s="42">
        <f t="shared" si="1"/>
        <v>1043</v>
      </c>
      <c r="F36" s="42">
        <v>1043</v>
      </c>
      <c r="G36" s="42">
        <v>0</v>
      </c>
      <c r="H36" s="42">
        <f t="shared" si="3"/>
        <v>1043</v>
      </c>
      <c r="I36" s="42">
        <v>1043</v>
      </c>
      <c r="J36" s="42">
        <v>0</v>
      </c>
      <c r="K36" s="42">
        <f t="shared" si="5"/>
        <v>1043</v>
      </c>
      <c r="L36" s="42">
        <v>1043</v>
      </c>
      <c r="M36" s="42">
        <v>0</v>
      </c>
      <c r="N36" s="42">
        <f t="shared" si="7"/>
        <v>1043</v>
      </c>
      <c r="O36" s="42">
        <v>1043</v>
      </c>
      <c r="P36" s="42">
        <v>0</v>
      </c>
    </row>
    <row r="37" spans="1:16" s="5" customFormat="1" ht="18.5" x14ac:dyDescent="0.35">
      <c r="A37" s="7"/>
      <c r="B37" s="7"/>
      <c r="C37" s="51"/>
      <c r="D37" s="40" t="s">
        <v>59</v>
      </c>
      <c r="E37" s="42">
        <f t="shared" si="1"/>
        <v>266</v>
      </c>
      <c r="F37" s="42">
        <v>266</v>
      </c>
      <c r="G37" s="42">
        <v>0</v>
      </c>
      <c r="H37" s="42">
        <f t="shared" si="3"/>
        <v>266</v>
      </c>
      <c r="I37" s="42">
        <v>266</v>
      </c>
      <c r="J37" s="42">
        <v>0</v>
      </c>
      <c r="K37" s="42">
        <f t="shared" si="5"/>
        <v>266</v>
      </c>
      <c r="L37" s="42">
        <v>266</v>
      </c>
      <c r="M37" s="42">
        <v>0</v>
      </c>
      <c r="N37" s="42">
        <f t="shared" si="7"/>
        <v>266</v>
      </c>
      <c r="O37" s="42">
        <v>266</v>
      </c>
      <c r="P37" s="42">
        <v>0</v>
      </c>
    </row>
    <row r="38" spans="1:16" ht="81" customHeight="1" x14ac:dyDescent="0.35">
      <c r="A38" s="6"/>
      <c r="B38" s="6"/>
      <c r="C38" s="52"/>
      <c r="D38" s="46" t="s">
        <v>16</v>
      </c>
      <c r="E38" s="42">
        <f t="shared" si="1"/>
        <v>13480</v>
      </c>
      <c r="F38" s="42">
        <v>13480</v>
      </c>
      <c r="G38" s="42">
        <v>0</v>
      </c>
      <c r="H38" s="42">
        <f t="shared" si="3"/>
        <v>14784</v>
      </c>
      <c r="I38" s="42">
        <v>14784</v>
      </c>
      <c r="J38" s="42">
        <v>0</v>
      </c>
      <c r="K38" s="42">
        <f t="shared" si="5"/>
        <v>14784</v>
      </c>
      <c r="L38" s="42">
        <v>14784</v>
      </c>
      <c r="M38" s="42">
        <v>0</v>
      </c>
      <c r="N38" s="42">
        <f t="shared" si="7"/>
        <v>14784</v>
      </c>
      <c r="O38" s="42">
        <v>14784</v>
      </c>
      <c r="P38" s="42">
        <v>0</v>
      </c>
    </row>
    <row r="39" spans="1:16" s="5" customFormat="1" ht="55.5" x14ac:dyDescent="0.35">
      <c r="A39" s="7"/>
      <c r="B39" s="7"/>
      <c r="C39" s="47" t="s">
        <v>124</v>
      </c>
      <c r="D39" s="48" t="s">
        <v>90</v>
      </c>
      <c r="E39" s="50">
        <f t="shared" si="1"/>
        <v>6947</v>
      </c>
      <c r="F39" s="50">
        <f>SUM(F43)</f>
        <v>6927</v>
      </c>
      <c r="G39" s="50">
        <f>SUM(G43)</f>
        <v>20</v>
      </c>
      <c r="H39" s="50">
        <f t="shared" si="3"/>
        <v>7520</v>
      </c>
      <c r="I39" s="50">
        <f>SUM(I43)</f>
        <v>7500</v>
      </c>
      <c r="J39" s="50">
        <f>SUM(J43)</f>
        <v>20</v>
      </c>
      <c r="K39" s="50">
        <f t="shared" si="5"/>
        <v>7520</v>
      </c>
      <c r="L39" s="50">
        <f>SUM(L43)</f>
        <v>7500</v>
      </c>
      <c r="M39" s="50">
        <f>SUM(M43)</f>
        <v>20</v>
      </c>
      <c r="N39" s="50">
        <f t="shared" si="7"/>
        <v>7520</v>
      </c>
      <c r="O39" s="50">
        <f>SUM(O43)</f>
        <v>7500</v>
      </c>
      <c r="P39" s="50">
        <f>SUM(P43)</f>
        <v>20</v>
      </c>
    </row>
    <row r="40" spans="1:16" s="5" customFormat="1" ht="18.5" x14ac:dyDescent="0.35">
      <c r="A40" s="7"/>
      <c r="B40" s="7"/>
      <c r="C40" s="51"/>
      <c r="D40" s="40" t="s">
        <v>57</v>
      </c>
      <c r="E40" s="41">
        <f t="shared" si="1"/>
        <v>437</v>
      </c>
      <c r="F40" s="41">
        <f>SUM(F41:F42)</f>
        <v>437</v>
      </c>
      <c r="G40" s="41">
        <f>SUM(G41:G42)</f>
        <v>0</v>
      </c>
      <c r="H40" s="41">
        <f t="shared" si="3"/>
        <v>437</v>
      </c>
      <c r="I40" s="41">
        <f>SUM(I41:I42)</f>
        <v>437</v>
      </c>
      <c r="J40" s="41">
        <f>SUM(J41:J42)</f>
        <v>0</v>
      </c>
      <c r="K40" s="41">
        <f t="shared" si="5"/>
        <v>437</v>
      </c>
      <c r="L40" s="41">
        <f>SUM(L41:L42)</f>
        <v>437</v>
      </c>
      <c r="M40" s="41">
        <f>SUM(M41:M42)</f>
        <v>0</v>
      </c>
      <c r="N40" s="41">
        <f t="shared" si="7"/>
        <v>437</v>
      </c>
      <c r="O40" s="41">
        <f>SUM(O41:O42)</f>
        <v>437</v>
      </c>
      <c r="P40" s="41">
        <f>SUM(P41:P42)</f>
        <v>0</v>
      </c>
    </row>
    <row r="41" spans="1:16" s="5" customFormat="1" ht="18.5" x14ac:dyDescent="0.35">
      <c r="A41" s="7"/>
      <c r="B41" s="7"/>
      <c r="C41" s="51"/>
      <c r="D41" s="40" t="s">
        <v>58</v>
      </c>
      <c r="E41" s="42">
        <f t="shared" si="1"/>
        <v>431</v>
      </c>
      <c r="F41" s="42">
        <v>431</v>
      </c>
      <c r="G41" s="42">
        <v>0</v>
      </c>
      <c r="H41" s="42">
        <f t="shared" si="3"/>
        <v>431</v>
      </c>
      <c r="I41" s="42">
        <v>431</v>
      </c>
      <c r="J41" s="42">
        <v>0</v>
      </c>
      <c r="K41" s="42">
        <f t="shared" si="5"/>
        <v>431</v>
      </c>
      <c r="L41" s="42">
        <v>431</v>
      </c>
      <c r="M41" s="42">
        <v>0</v>
      </c>
      <c r="N41" s="42">
        <f t="shared" si="7"/>
        <v>431</v>
      </c>
      <c r="O41" s="42">
        <v>431</v>
      </c>
      <c r="P41" s="42">
        <v>0</v>
      </c>
    </row>
    <row r="42" spans="1:16" s="5" customFormat="1" ht="18.5" x14ac:dyDescent="0.35">
      <c r="A42" s="7"/>
      <c r="B42" s="7"/>
      <c r="C42" s="51"/>
      <c r="D42" s="40" t="s">
        <v>59</v>
      </c>
      <c r="E42" s="42">
        <f t="shared" si="1"/>
        <v>6</v>
      </c>
      <c r="F42" s="42">
        <v>6</v>
      </c>
      <c r="G42" s="42">
        <v>0</v>
      </c>
      <c r="H42" s="42">
        <f t="shared" si="3"/>
        <v>6</v>
      </c>
      <c r="I42" s="42">
        <v>6</v>
      </c>
      <c r="J42" s="42">
        <v>0</v>
      </c>
      <c r="K42" s="42">
        <f t="shared" si="5"/>
        <v>6</v>
      </c>
      <c r="L42" s="42">
        <v>6</v>
      </c>
      <c r="M42" s="42">
        <v>0</v>
      </c>
      <c r="N42" s="42">
        <f t="shared" si="7"/>
        <v>6</v>
      </c>
      <c r="O42" s="42">
        <v>6</v>
      </c>
      <c r="P42" s="42">
        <v>0</v>
      </c>
    </row>
    <row r="43" spans="1:16" ht="55.5" x14ac:dyDescent="0.35">
      <c r="A43" s="6"/>
      <c r="B43" s="6"/>
      <c r="C43" s="52"/>
      <c r="D43" s="46" t="s">
        <v>12</v>
      </c>
      <c r="E43" s="42">
        <f t="shared" si="1"/>
        <v>6947</v>
      </c>
      <c r="F43" s="42">
        <v>6927</v>
      </c>
      <c r="G43" s="42">
        <v>20</v>
      </c>
      <c r="H43" s="42">
        <f t="shared" si="3"/>
        <v>7520</v>
      </c>
      <c r="I43" s="42">
        <v>7500</v>
      </c>
      <c r="J43" s="42">
        <v>20</v>
      </c>
      <c r="K43" s="42">
        <f t="shared" si="5"/>
        <v>7520</v>
      </c>
      <c r="L43" s="42">
        <v>7500</v>
      </c>
      <c r="M43" s="42">
        <v>20</v>
      </c>
      <c r="N43" s="42">
        <f t="shared" si="7"/>
        <v>7520</v>
      </c>
      <c r="O43" s="42">
        <v>7500</v>
      </c>
      <c r="P43" s="42">
        <v>20</v>
      </c>
    </row>
    <row r="44" spans="1:16" ht="37" x14ac:dyDescent="0.35">
      <c r="C44" s="47" t="s">
        <v>126</v>
      </c>
      <c r="D44" s="48" t="s">
        <v>91</v>
      </c>
      <c r="E44" s="50">
        <f t="shared" si="1"/>
        <v>4655</v>
      </c>
      <c r="F44" s="50">
        <f>SUM(F48)</f>
        <v>4255</v>
      </c>
      <c r="G44" s="50">
        <f>SUM(G48)</f>
        <v>400</v>
      </c>
      <c r="H44" s="50">
        <f t="shared" si="3"/>
        <v>6000</v>
      </c>
      <c r="I44" s="50">
        <f>SUM(I48)</f>
        <v>5600</v>
      </c>
      <c r="J44" s="50">
        <f>SUM(J48)</f>
        <v>400</v>
      </c>
      <c r="K44" s="50">
        <f t="shared" si="5"/>
        <v>6000</v>
      </c>
      <c r="L44" s="50">
        <f>SUM(L48)</f>
        <v>5600</v>
      </c>
      <c r="M44" s="50">
        <f>SUM(M48)</f>
        <v>400</v>
      </c>
      <c r="N44" s="50">
        <f t="shared" si="7"/>
        <v>6000</v>
      </c>
      <c r="O44" s="50">
        <f>SUM(O48)</f>
        <v>5600</v>
      </c>
      <c r="P44" s="50">
        <f>SUM(P48)</f>
        <v>400</v>
      </c>
    </row>
    <row r="45" spans="1:16" s="5" customFormat="1" ht="18.5" x14ac:dyDescent="0.35">
      <c r="A45" s="7"/>
      <c r="B45" s="7"/>
      <c r="C45" s="51"/>
      <c r="D45" s="40" t="s">
        <v>57</v>
      </c>
      <c r="E45" s="41">
        <f t="shared" si="1"/>
        <v>219</v>
      </c>
      <c r="F45" s="41">
        <f>SUM(F46:F47)</f>
        <v>219</v>
      </c>
      <c r="G45" s="41">
        <f>SUM(G46:G47)</f>
        <v>0</v>
      </c>
      <c r="H45" s="41">
        <f t="shared" si="3"/>
        <v>219</v>
      </c>
      <c r="I45" s="41">
        <f>SUM(I46:I47)</f>
        <v>219</v>
      </c>
      <c r="J45" s="41">
        <f>SUM(J46:J47)</f>
        <v>0</v>
      </c>
      <c r="K45" s="41">
        <f t="shared" si="5"/>
        <v>219</v>
      </c>
      <c r="L45" s="41">
        <f>SUM(L46:L47)</f>
        <v>219</v>
      </c>
      <c r="M45" s="41">
        <f>SUM(M46:M47)</f>
        <v>0</v>
      </c>
      <c r="N45" s="41">
        <f t="shared" si="7"/>
        <v>219</v>
      </c>
      <c r="O45" s="41">
        <f>SUM(O46:O47)</f>
        <v>219</v>
      </c>
      <c r="P45" s="41">
        <f>SUM(P46:P47)</f>
        <v>0</v>
      </c>
    </row>
    <row r="46" spans="1:16" s="5" customFormat="1" ht="18.5" x14ac:dyDescent="0.35">
      <c r="A46" s="7"/>
      <c r="B46" s="7"/>
      <c r="C46" s="51"/>
      <c r="D46" s="40" t="s">
        <v>58</v>
      </c>
      <c r="E46" s="42">
        <f t="shared" si="1"/>
        <v>122</v>
      </c>
      <c r="F46" s="42">
        <v>122</v>
      </c>
      <c r="G46" s="42">
        <v>0</v>
      </c>
      <c r="H46" s="42">
        <f t="shared" si="3"/>
        <v>122</v>
      </c>
      <c r="I46" s="42">
        <v>122</v>
      </c>
      <c r="J46" s="42">
        <v>0</v>
      </c>
      <c r="K46" s="42">
        <f t="shared" si="5"/>
        <v>122</v>
      </c>
      <c r="L46" s="42">
        <v>122</v>
      </c>
      <c r="M46" s="42">
        <v>0</v>
      </c>
      <c r="N46" s="42">
        <f t="shared" si="7"/>
        <v>122</v>
      </c>
      <c r="O46" s="42">
        <v>122</v>
      </c>
      <c r="P46" s="42">
        <v>0</v>
      </c>
    </row>
    <row r="47" spans="1:16" s="5" customFormat="1" ht="18.5" x14ac:dyDescent="0.35">
      <c r="A47" s="7"/>
      <c r="B47" s="7"/>
      <c r="C47" s="51"/>
      <c r="D47" s="40" t="s">
        <v>59</v>
      </c>
      <c r="E47" s="42">
        <f t="shared" si="1"/>
        <v>97</v>
      </c>
      <c r="F47" s="42">
        <v>97</v>
      </c>
      <c r="G47" s="42">
        <v>0</v>
      </c>
      <c r="H47" s="42">
        <f t="shared" si="3"/>
        <v>97</v>
      </c>
      <c r="I47" s="42">
        <v>97</v>
      </c>
      <c r="J47" s="42">
        <v>0</v>
      </c>
      <c r="K47" s="42">
        <f t="shared" si="5"/>
        <v>97</v>
      </c>
      <c r="L47" s="42">
        <v>97</v>
      </c>
      <c r="M47" s="42">
        <v>0</v>
      </c>
      <c r="N47" s="42">
        <f t="shared" si="7"/>
        <v>97</v>
      </c>
      <c r="O47" s="42">
        <v>97</v>
      </c>
      <c r="P47" s="42">
        <v>0</v>
      </c>
    </row>
    <row r="48" spans="1:16" ht="37" x14ac:dyDescent="0.35">
      <c r="C48" s="52"/>
      <c r="D48" s="46" t="s">
        <v>13</v>
      </c>
      <c r="E48" s="42">
        <f t="shared" si="1"/>
        <v>4655</v>
      </c>
      <c r="F48" s="42">
        <v>4255</v>
      </c>
      <c r="G48" s="42">
        <v>400</v>
      </c>
      <c r="H48" s="42">
        <f t="shared" si="3"/>
        <v>6000</v>
      </c>
      <c r="I48" s="42">
        <v>5600</v>
      </c>
      <c r="J48" s="42">
        <v>400</v>
      </c>
      <c r="K48" s="42">
        <f t="shared" si="5"/>
        <v>6000</v>
      </c>
      <c r="L48" s="42">
        <v>5600</v>
      </c>
      <c r="M48" s="42">
        <v>400</v>
      </c>
      <c r="N48" s="42">
        <f t="shared" si="7"/>
        <v>6000</v>
      </c>
      <c r="O48" s="42">
        <v>5600</v>
      </c>
      <c r="P48" s="42">
        <v>400</v>
      </c>
    </row>
    <row r="49" spans="1:16" ht="37" x14ac:dyDescent="0.35">
      <c r="C49" s="47" t="s">
        <v>127</v>
      </c>
      <c r="D49" s="48" t="s">
        <v>180</v>
      </c>
      <c r="E49" s="50">
        <f t="shared" si="1"/>
        <v>5510</v>
      </c>
      <c r="F49" s="50">
        <f t="shared" ref="F49" si="21">SUM(F53:F53)</f>
        <v>5510</v>
      </c>
      <c r="G49" s="50">
        <f t="shared" ref="G49" si="22">SUM(G53:G53)</f>
        <v>0</v>
      </c>
      <c r="H49" s="50">
        <f t="shared" si="3"/>
        <v>5400</v>
      </c>
      <c r="I49" s="50">
        <f>SUM(I53:I53)</f>
        <v>5400</v>
      </c>
      <c r="J49" s="50">
        <f>SUM(J53:J53)</f>
        <v>0</v>
      </c>
      <c r="K49" s="50">
        <f t="shared" si="5"/>
        <v>5400</v>
      </c>
      <c r="L49" s="50">
        <f>SUM(L53:L53)</f>
        <v>5400</v>
      </c>
      <c r="M49" s="50">
        <f>SUM(M53:M53)</f>
        <v>0</v>
      </c>
      <c r="N49" s="50">
        <f t="shared" si="7"/>
        <v>5400</v>
      </c>
      <c r="O49" s="50">
        <f>SUM(O53:O53)</f>
        <v>5400</v>
      </c>
      <c r="P49" s="50">
        <f>SUM(P53:P53)</f>
        <v>0</v>
      </c>
    </row>
    <row r="50" spans="1:16" s="5" customFormat="1" ht="18.5" x14ac:dyDescent="0.35">
      <c r="A50" s="7"/>
      <c r="B50" s="7"/>
      <c r="C50" s="51"/>
      <c r="D50" s="40" t="s">
        <v>57</v>
      </c>
      <c r="E50" s="41">
        <f t="shared" si="1"/>
        <v>203</v>
      </c>
      <c r="F50" s="41">
        <f>SUM(F51:F52)</f>
        <v>203</v>
      </c>
      <c r="G50" s="41">
        <f>SUM(G51:G52)</f>
        <v>0</v>
      </c>
      <c r="H50" s="41">
        <f t="shared" si="3"/>
        <v>203</v>
      </c>
      <c r="I50" s="41">
        <f>SUM(I51:I52)</f>
        <v>203</v>
      </c>
      <c r="J50" s="41">
        <f>SUM(J51:J52)</f>
        <v>0</v>
      </c>
      <c r="K50" s="41">
        <f t="shared" si="5"/>
        <v>203</v>
      </c>
      <c r="L50" s="41">
        <f>SUM(L51:L52)</f>
        <v>203</v>
      </c>
      <c r="M50" s="41">
        <f>SUM(M51:M52)</f>
        <v>0</v>
      </c>
      <c r="N50" s="41">
        <f t="shared" si="7"/>
        <v>203</v>
      </c>
      <c r="O50" s="41">
        <f>SUM(O51:O52)</f>
        <v>203</v>
      </c>
      <c r="P50" s="41">
        <f>SUM(P51:P52)</f>
        <v>0</v>
      </c>
    </row>
    <row r="51" spans="1:16" s="5" customFormat="1" ht="18.5" x14ac:dyDescent="0.35">
      <c r="A51" s="7"/>
      <c r="B51" s="7"/>
      <c r="C51" s="51"/>
      <c r="D51" s="40" t="s">
        <v>58</v>
      </c>
      <c r="E51" s="42">
        <f t="shared" si="1"/>
        <v>178</v>
      </c>
      <c r="F51" s="42">
        <v>178</v>
      </c>
      <c r="G51" s="42">
        <v>0</v>
      </c>
      <c r="H51" s="42">
        <f t="shared" si="3"/>
        <v>178</v>
      </c>
      <c r="I51" s="42">
        <f>8+170</f>
        <v>178</v>
      </c>
      <c r="J51" s="42">
        <v>0</v>
      </c>
      <c r="K51" s="42">
        <f t="shared" si="5"/>
        <v>178</v>
      </c>
      <c r="L51" s="42">
        <f>8+170</f>
        <v>178</v>
      </c>
      <c r="M51" s="42">
        <v>0</v>
      </c>
      <c r="N51" s="42">
        <f t="shared" si="7"/>
        <v>178</v>
      </c>
      <c r="O51" s="42">
        <v>178</v>
      </c>
      <c r="P51" s="42">
        <v>0</v>
      </c>
    </row>
    <row r="52" spans="1:16" s="5" customFormat="1" ht="18.5" x14ac:dyDescent="0.35">
      <c r="A52" s="7"/>
      <c r="B52" s="7"/>
      <c r="C52" s="51"/>
      <c r="D52" s="40" t="s">
        <v>59</v>
      </c>
      <c r="E52" s="42">
        <f t="shared" si="1"/>
        <v>25</v>
      </c>
      <c r="F52" s="42">
        <v>25</v>
      </c>
      <c r="G52" s="42">
        <v>0</v>
      </c>
      <c r="H52" s="42">
        <f t="shared" si="3"/>
        <v>25</v>
      </c>
      <c r="I52" s="42">
        <v>25</v>
      </c>
      <c r="J52" s="42">
        <v>0</v>
      </c>
      <c r="K52" s="42">
        <f t="shared" si="5"/>
        <v>25</v>
      </c>
      <c r="L52" s="42">
        <v>25</v>
      </c>
      <c r="M52" s="42">
        <v>0</v>
      </c>
      <c r="N52" s="42">
        <f t="shared" si="7"/>
        <v>25</v>
      </c>
      <c r="O52" s="42">
        <v>25</v>
      </c>
      <c r="P52" s="42">
        <v>0</v>
      </c>
    </row>
    <row r="53" spans="1:16" ht="148" x14ac:dyDescent="0.35">
      <c r="C53" s="52"/>
      <c r="D53" s="46" t="s">
        <v>182</v>
      </c>
      <c r="E53" s="42">
        <f t="shared" si="1"/>
        <v>5510</v>
      </c>
      <c r="F53" s="42">
        <v>5510</v>
      </c>
      <c r="G53" s="42">
        <v>0</v>
      </c>
      <c r="H53" s="42">
        <f t="shared" si="3"/>
        <v>5400</v>
      </c>
      <c r="I53" s="42">
        <v>5400</v>
      </c>
      <c r="J53" s="42">
        <v>0</v>
      </c>
      <c r="K53" s="42">
        <f t="shared" si="5"/>
        <v>5400</v>
      </c>
      <c r="L53" s="42">
        <v>5400</v>
      </c>
      <c r="M53" s="42">
        <v>0</v>
      </c>
      <c r="N53" s="42">
        <f t="shared" si="7"/>
        <v>5400</v>
      </c>
      <c r="O53" s="42">
        <v>5400</v>
      </c>
      <c r="P53" s="42">
        <v>0</v>
      </c>
    </row>
    <row r="54" spans="1:16" s="5" customFormat="1" ht="31" customHeight="1" x14ac:dyDescent="0.35">
      <c r="A54" s="7"/>
      <c r="B54" s="7"/>
      <c r="C54" s="47" t="s">
        <v>173</v>
      </c>
      <c r="D54" s="48" t="s">
        <v>181</v>
      </c>
      <c r="E54" s="50">
        <f t="shared" si="1"/>
        <v>1213</v>
      </c>
      <c r="F54" s="50">
        <f>SUM(F58:F58)</f>
        <v>1213</v>
      </c>
      <c r="G54" s="50">
        <f>SUM(G58:G58)</f>
        <v>0</v>
      </c>
      <c r="H54" s="50">
        <f t="shared" ref="H54:H63" si="23">I54+J54</f>
        <v>2200</v>
      </c>
      <c r="I54" s="50">
        <f>SUM(I58:I58)</f>
        <v>2200</v>
      </c>
      <c r="J54" s="50">
        <f>SUM(J58:J58)</f>
        <v>0</v>
      </c>
      <c r="K54" s="50">
        <f t="shared" ref="K54:K63" si="24">L54+M54</f>
        <v>2200</v>
      </c>
      <c r="L54" s="50">
        <f>SUM(L58:L58)</f>
        <v>2200</v>
      </c>
      <c r="M54" s="50">
        <f>SUM(M58:M58)</f>
        <v>0</v>
      </c>
      <c r="N54" s="50">
        <f t="shared" ref="N54:N63" si="25">O54+P54</f>
        <v>2200</v>
      </c>
      <c r="O54" s="50">
        <f>SUM(O58:O58)</f>
        <v>2200</v>
      </c>
      <c r="P54" s="50">
        <f>SUM(P58:P58)</f>
        <v>0</v>
      </c>
    </row>
    <row r="55" spans="1:16" s="5" customFormat="1" ht="18.5" x14ac:dyDescent="0.35">
      <c r="A55" s="7"/>
      <c r="B55" s="7"/>
      <c r="C55" s="51"/>
      <c r="D55" s="40" t="s">
        <v>57</v>
      </c>
      <c r="E55" s="41">
        <f t="shared" si="1"/>
        <v>56</v>
      </c>
      <c r="F55" s="41">
        <f>SUM(F56:F57)</f>
        <v>56</v>
      </c>
      <c r="G55" s="41">
        <f>SUM(G56:G57)</f>
        <v>0</v>
      </c>
      <c r="H55" s="41">
        <f t="shared" si="23"/>
        <v>56</v>
      </c>
      <c r="I55" s="41">
        <f>SUM(I56:I57)</f>
        <v>56</v>
      </c>
      <c r="J55" s="41">
        <f>SUM(J56:J57)</f>
        <v>0</v>
      </c>
      <c r="K55" s="41">
        <f t="shared" si="24"/>
        <v>56</v>
      </c>
      <c r="L55" s="41">
        <f>SUM(L56:L57)</f>
        <v>56</v>
      </c>
      <c r="M55" s="41">
        <f>SUM(M56:M57)</f>
        <v>0</v>
      </c>
      <c r="N55" s="41">
        <f t="shared" si="25"/>
        <v>56</v>
      </c>
      <c r="O55" s="41">
        <f>SUM(O56:O57)</f>
        <v>56</v>
      </c>
      <c r="P55" s="41">
        <v>0</v>
      </c>
    </row>
    <row r="56" spans="1:16" s="5" customFormat="1" ht="18.5" x14ac:dyDescent="0.35">
      <c r="A56" s="7"/>
      <c r="B56" s="7"/>
      <c r="C56" s="51"/>
      <c r="D56" s="40" t="s">
        <v>58</v>
      </c>
      <c r="E56" s="42">
        <f t="shared" si="1"/>
        <v>51</v>
      </c>
      <c r="F56" s="42">
        <v>51</v>
      </c>
      <c r="G56" s="42">
        <v>0</v>
      </c>
      <c r="H56" s="42">
        <f t="shared" si="23"/>
        <v>51</v>
      </c>
      <c r="I56" s="42">
        <v>51</v>
      </c>
      <c r="J56" s="42">
        <v>0</v>
      </c>
      <c r="K56" s="42">
        <f t="shared" si="24"/>
        <v>51</v>
      </c>
      <c r="L56" s="42">
        <v>51</v>
      </c>
      <c r="M56" s="42">
        <v>0</v>
      </c>
      <c r="N56" s="42">
        <f t="shared" si="25"/>
        <v>51</v>
      </c>
      <c r="O56" s="42">
        <v>51</v>
      </c>
      <c r="P56" s="42">
        <v>0</v>
      </c>
    </row>
    <row r="57" spans="1:16" s="5" customFormat="1" ht="18.5" x14ac:dyDescent="0.35">
      <c r="A57" s="7"/>
      <c r="B57" s="7"/>
      <c r="C57" s="51"/>
      <c r="D57" s="40" t="s">
        <v>59</v>
      </c>
      <c r="E57" s="42">
        <f t="shared" si="1"/>
        <v>5</v>
      </c>
      <c r="F57" s="42">
        <v>5</v>
      </c>
      <c r="G57" s="42">
        <v>0</v>
      </c>
      <c r="H57" s="42">
        <f t="shared" si="23"/>
        <v>5</v>
      </c>
      <c r="I57" s="42">
        <v>5</v>
      </c>
      <c r="J57" s="42">
        <v>0</v>
      </c>
      <c r="K57" s="42">
        <f t="shared" si="24"/>
        <v>5</v>
      </c>
      <c r="L57" s="42">
        <v>5</v>
      </c>
      <c r="M57" s="42">
        <v>0</v>
      </c>
      <c r="N57" s="42">
        <f t="shared" si="25"/>
        <v>5</v>
      </c>
      <c r="O57" s="42">
        <v>5</v>
      </c>
      <c r="P57" s="42">
        <v>0</v>
      </c>
    </row>
    <row r="58" spans="1:16" ht="37" x14ac:dyDescent="0.35">
      <c r="A58" s="6"/>
      <c r="B58" s="6"/>
      <c r="C58" s="52"/>
      <c r="D58" s="46" t="s">
        <v>183</v>
      </c>
      <c r="E58" s="42">
        <f t="shared" si="1"/>
        <v>1213</v>
      </c>
      <c r="F58" s="42">
        <v>1213</v>
      </c>
      <c r="G58" s="42">
        <v>0</v>
      </c>
      <c r="H58" s="42">
        <f t="shared" si="23"/>
        <v>2200</v>
      </c>
      <c r="I58" s="42">
        <v>2200</v>
      </c>
      <c r="J58" s="42">
        <v>0</v>
      </c>
      <c r="K58" s="42">
        <f t="shared" si="24"/>
        <v>2200</v>
      </c>
      <c r="L58" s="42">
        <v>2200</v>
      </c>
      <c r="M58" s="42">
        <v>0</v>
      </c>
      <c r="N58" s="42">
        <f t="shared" si="25"/>
        <v>2200</v>
      </c>
      <c r="O58" s="42">
        <v>2200</v>
      </c>
      <c r="P58" s="42">
        <v>0</v>
      </c>
    </row>
    <row r="59" spans="1:16" s="5" customFormat="1" ht="31" customHeight="1" x14ac:dyDescent="0.35">
      <c r="A59" s="7"/>
      <c r="B59" s="7"/>
      <c r="C59" s="47" t="s">
        <v>199</v>
      </c>
      <c r="D59" s="48" t="s">
        <v>208</v>
      </c>
      <c r="E59" s="50">
        <f t="shared" si="1"/>
        <v>4480</v>
      </c>
      <c r="F59" s="50">
        <f>SUM(F63:F63)</f>
        <v>4480</v>
      </c>
      <c r="G59" s="50">
        <f>SUM(G63:G63)</f>
        <v>0</v>
      </c>
      <c r="H59" s="50">
        <f t="shared" si="23"/>
        <v>5000</v>
      </c>
      <c r="I59" s="50">
        <f>SUM(I63:I63)</f>
        <v>5000</v>
      </c>
      <c r="J59" s="50">
        <f>SUM(J63:J63)</f>
        <v>0</v>
      </c>
      <c r="K59" s="50">
        <f t="shared" si="24"/>
        <v>5000</v>
      </c>
      <c r="L59" s="50">
        <f>SUM(L63:L63)</f>
        <v>5000</v>
      </c>
      <c r="M59" s="50">
        <f>SUM(M63:M63)</f>
        <v>0</v>
      </c>
      <c r="N59" s="50">
        <f t="shared" si="25"/>
        <v>5000</v>
      </c>
      <c r="O59" s="50">
        <f>SUM(O63:O63)</f>
        <v>5000</v>
      </c>
      <c r="P59" s="50">
        <f>SUM(P63:P63)</f>
        <v>0</v>
      </c>
    </row>
    <row r="60" spans="1:16" s="5" customFormat="1" ht="18.5" x14ac:dyDescent="0.35">
      <c r="A60" s="7"/>
      <c r="B60" s="7"/>
      <c r="C60" s="51"/>
      <c r="D60" s="40" t="s">
        <v>57</v>
      </c>
      <c r="E60" s="41">
        <f t="shared" si="1"/>
        <v>232</v>
      </c>
      <c r="F60" s="41">
        <f>SUM(F61:F62)</f>
        <v>232</v>
      </c>
      <c r="G60" s="41">
        <f>SUM(G61:G62)</f>
        <v>0</v>
      </c>
      <c r="H60" s="41">
        <f t="shared" si="23"/>
        <v>232</v>
      </c>
      <c r="I60" s="41">
        <f>SUM(I61:I62)</f>
        <v>232</v>
      </c>
      <c r="J60" s="41">
        <f>SUM(J61:J62)</f>
        <v>0</v>
      </c>
      <c r="K60" s="41">
        <f t="shared" si="24"/>
        <v>232</v>
      </c>
      <c r="L60" s="41">
        <f>SUM(L61:L62)</f>
        <v>232</v>
      </c>
      <c r="M60" s="41">
        <f>SUM(M61:M62)</f>
        <v>0</v>
      </c>
      <c r="N60" s="41">
        <f t="shared" si="25"/>
        <v>232</v>
      </c>
      <c r="O60" s="41">
        <f>SUM(O61:O62)</f>
        <v>232</v>
      </c>
      <c r="P60" s="41">
        <v>0</v>
      </c>
    </row>
    <row r="61" spans="1:16" s="5" customFormat="1" ht="18.5" x14ac:dyDescent="0.35">
      <c r="A61" s="7"/>
      <c r="B61" s="7"/>
      <c r="C61" s="51"/>
      <c r="D61" s="40" t="s">
        <v>58</v>
      </c>
      <c r="E61" s="42">
        <f t="shared" si="1"/>
        <v>227</v>
      </c>
      <c r="F61" s="42">
        <v>227</v>
      </c>
      <c r="G61" s="42">
        <v>0</v>
      </c>
      <c r="H61" s="42">
        <f t="shared" si="23"/>
        <v>227</v>
      </c>
      <c r="I61" s="42">
        <v>227</v>
      </c>
      <c r="J61" s="42">
        <v>0</v>
      </c>
      <c r="K61" s="42">
        <f t="shared" si="24"/>
        <v>227</v>
      </c>
      <c r="L61" s="42">
        <v>227</v>
      </c>
      <c r="M61" s="42">
        <v>0</v>
      </c>
      <c r="N61" s="42">
        <f t="shared" si="25"/>
        <v>227</v>
      </c>
      <c r="O61" s="42">
        <v>227</v>
      </c>
      <c r="P61" s="42">
        <v>0</v>
      </c>
    </row>
    <row r="62" spans="1:16" s="5" customFormat="1" ht="18.5" x14ac:dyDescent="0.35">
      <c r="A62" s="7"/>
      <c r="B62" s="7"/>
      <c r="C62" s="51"/>
      <c r="D62" s="40" t="s">
        <v>59</v>
      </c>
      <c r="E62" s="42">
        <f t="shared" si="1"/>
        <v>5</v>
      </c>
      <c r="F62" s="42">
        <v>5</v>
      </c>
      <c r="G62" s="42">
        <v>0</v>
      </c>
      <c r="H62" s="42">
        <f t="shared" si="23"/>
        <v>5</v>
      </c>
      <c r="I62" s="42">
        <v>5</v>
      </c>
      <c r="J62" s="42">
        <v>0</v>
      </c>
      <c r="K62" s="42">
        <f t="shared" si="24"/>
        <v>5</v>
      </c>
      <c r="L62" s="42">
        <v>5</v>
      </c>
      <c r="M62" s="42">
        <v>0</v>
      </c>
      <c r="N62" s="42">
        <f t="shared" si="25"/>
        <v>5</v>
      </c>
      <c r="O62" s="42">
        <v>5</v>
      </c>
      <c r="P62" s="42">
        <v>0</v>
      </c>
    </row>
    <row r="63" spans="1:16" ht="71" customHeight="1" x14ac:dyDescent="0.35">
      <c r="A63" s="6"/>
      <c r="B63" s="6"/>
      <c r="C63" s="52"/>
      <c r="D63" s="46" t="s">
        <v>18</v>
      </c>
      <c r="E63" s="42">
        <f t="shared" si="1"/>
        <v>4480</v>
      </c>
      <c r="F63" s="42">
        <v>4480</v>
      </c>
      <c r="G63" s="42">
        <v>0</v>
      </c>
      <c r="H63" s="42">
        <f t="shared" si="23"/>
        <v>5000</v>
      </c>
      <c r="I63" s="42">
        <v>5000</v>
      </c>
      <c r="J63" s="42">
        <v>0</v>
      </c>
      <c r="K63" s="42">
        <f t="shared" si="24"/>
        <v>5000</v>
      </c>
      <c r="L63" s="42">
        <v>5000</v>
      </c>
      <c r="M63" s="42">
        <v>0</v>
      </c>
      <c r="N63" s="42">
        <f t="shared" si="25"/>
        <v>5000</v>
      </c>
      <c r="O63" s="42">
        <v>5000</v>
      </c>
      <c r="P63" s="42">
        <v>0</v>
      </c>
    </row>
    <row r="64" spans="1:16" s="5" customFormat="1" ht="31" customHeight="1" x14ac:dyDescent="0.35">
      <c r="A64" s="7"/>
      <c r="B64" s="7"/>
      <c r="C64" s="47" t="s">
        <v>264</v>
      </c>
      <c r="D64" s="48" t="s">
        <v>265</v>
      </c>
      <c r="E64" s="50">
        <f t="shared" si="1"/>
        <v>0</v>
      </c>
      <c r="F64" s="50">
        <f>SUM(F68:F68)</f>
        <v>0</v>
      </c>
      <c r="G64" s="50">
        <f>SUM(G68:G68)</f>
        <v>0</v>
      </c>
      <c r="H64" s="50">
        <f t="shared" si="3"/>
        <v>6000</v>
      </c>
      <c r="I64" s="50">
        <f>SUM(I68:I68)</f>
        <v>6000</v>
      </c>
      <c r="J64" s="50">
        <f>SUM(J68:J68)</f>
        <v>0</v>
      </c>
      <c r="K64" s="50">
        <f t="shared" si="5"/>
        <v>6000</v>
      </c>
      <c r="L64" s="50">
        <f>SUM(L68:L68)</f>
        <v>6000</v>
      </c>
      <c r="M64" s="50">
        <f>SUM(M68:M68)</f>
        <v>0</v>
      </c>
      <c r="N64" s="50">
        <f t="shared" si="7"/>
        <v>6000</v>
      </c>
      <c r="O64" s="50">
        <f>SUM(O68:O68)</f>
        <v>6000</v>
      </c>
      <c r="P64" s="50">
        <f>SUM(P68:P68)</f>
        <v>0</v>
      </c>
    </row>
    <row r="65" spans="1:17" s="5" customFormat="1" ht="18.5" x14ac:dyDescent="0.35">
      <c r="A65" s="7"/>
      <c r="B65" s="7"/>
      <c r="C65" s="51"/>
      <c r="D65" s="40" t="s">
        <v>57</v>
      </c>
      <c r="E65" s="41">
        <f t="shared" si="1"/>
        <v>0</v>
      </c>
      <c r="F65" s="41">
        <f>SUM(F66:F67)</f>
        <v>0</v>
      </c>
      <c r="G65" s="41">
        <f>SUM(G66:G67)</f>
        <v>0</v>
      </c>
      <c r="H65" s="41">
        <f t="shared" si="3"/>
        <v>206</v>
      </c>
      <c r="I65" s="41">
        <f>SUM(I66:I67)</f>
        <v>206</v>
      </c>
      <c r="J65" s="41">
        <f>SUM(J66:J67)</f>
        <v>0</v>
      </c>
      <c r="K65" s="41">
        <f t="shared" si="5"/>
        <v>206</v>
      </c>
      <c r="L65" s="41">
        <f>SUM(L66:L67)</f>
        <v>206</v>
      </c>
      <c r="M65" s="41">
        <f>SUM(M66:M67)</f>
        <v>0</v>
      </c>
      <c r="N65" s="41">
        <f t="shared" si="7"/>
        <v>206</v>
      </c>
      <c r="O65" s="41">
        <f>SUM(O66:O67)</f>
        <v>206</v>
      </c>
      <c r="P65" s="41">
        <v>0</v>
      </c>
    </row>
    <row r="66" spans="1:17" s="5" customFormat="1" ht="18.5" x14ac:dyDescent="0.35">
      <c r="A66" s="7"/>
      <c r="B66" s="7"/>
      <c r="C66" s="51"/>
      <c r="D66" s="40" t="s">
        <v>58</v>
      </c>
      <c r="E66" s="42">
        <f t="shared" si="1"/>
        <v>0</v>
      </c>
      <c r="F66" s="42">
        <v>0</v>
      </c>
      <c r="G66" s="42">
        <v>0</v>
      </c>
      <c r="H66" s="42">
        <f t="shared" si="3"/>
        <v>176</v>
      </c>
      <c r="I66" s="42">
        <v>176</v>
      </c>
      <c r="J66" s="42">
        <v>0</v>
      </c>
      <c r="K66" s="42">
        <f t="shared" si="5"/>
        <v>176</v>
      </c>
      <c r="L66" s="42">
        <v>176</v>
      </c>
      <c r="M66" s="42">
        <v>0</v>
      </c>
      <c r="N66" s="42">
        <f t="shared" si="7"/>
        <v>176</v>
      </c>
      <c r="O66" s="42">
        <v>176</v>
      </c>
      <c r="P66" s="42">
        <v>0</v>
      </c>
    </row>
    <row r="67" spans="1:17" s="5" customFormat="1" ht="18.5" x14ac:dyDescent="0.35">
      <c r="A67" s="7"/>
      <c r="B67" s="7"/>
      <c r="C67" s="51"/>
      <c r="D67" s="40" t="s">
        <v>59</v>
      </c>
      <c r="E67" s="42">
        <f t="shared" si="1"/>
        <v>0</v>
      </c>
      <c r="F67" s="42">
        <v>0</v>
      </c>
      <c r="G67" s="42">
        <v>0</v>
      </c>
      <c r="H67" s="42">
        <f t="shared" si="3"/>
        <v>30</v>
      </c>
      <c r="I67" s="42">
        <v>30</v>
      </c>
      <c r="J67" s="42">
        <v>0</v>
      </c>
      <c r="K67" s="42">
        <f t="shared" si="5"/>
        <v>30</v>
      </c>
      <c r="L67" s="42">
        <v>30</v>
      </c>
      <c r="M67" s="42">
        <v>0</v>
      </c>
      <c r="N67" s="42">
        <f t="shared" si="7"/>
        <v>30</v>
      </c>
      <c r="O67" s="42">
        <v>30</v>
      </c>
      <c r="P67" s="42">
        <v>0</v>
      </c>
    </row>
    <row r="68" spans="1:17" ht="37" x14ac:dyDescent="0.35">
      <c r="A68" s="6"/>
      <c r="B68" s="6"/>
      <c r="C68" s="52"/>
      <c r="D68" s="46" t="s">
        <v>265</v>
      </c>
      <c r="E68" s="42">
        <f t="shared" si="1"/>
        <v>0</v>
      </c>
      <c r="F68" s="42">
        <v>0</v>
      </c>
      <c r="G68" s="42">
        <v>0</v>
      </c>
      <c r="H68" s="42">
        <f t="shared" si="3"/>
        <v>6000</v>
      </c>
      <c r="I68" s="42">
        <v>6000</v>
      </c>
      <c r="J68" s="42">
        <v>0</v>
      </c>
      <c r="K68" s="42">
        <f t="shared" si="5"/>
        <v>6000</v>
      </c>
      <c r="L68" s="42">
        <v>6000</v>
      </c>
      <c r="M68" s="42">
        <v>0</v>
      </c>
      <c r="N68" s="42">
        <f t="shared" si="7"/>
        <v>6000</v>
      </c>
      <c r="O68" s="42">
        <v>6000</v>
      </c>
      <c r="P68" s="42">
        <v>0</v>
      </c>
    </row>
    <row r="69" spans="1:17" ht="38.25" customHeight="1" x14ac:dyDescent="0.35">
      <c r="B69" s="20" t="s">
        <v>266</v>
      </c>
      <c r="C69" s="43" t="s">
        <v>128</v>
      </c>
      <c r="D69" s="44" t="s">
        <v>19</v>
      </c>
      <c r="E69" s="45">
        <f t="shared" si="1"/>
        <v>3779900</v>
      </c>
      <c r="F69" s="45">
        <f>F73+F79+F91+F113+F121+F117</f>
        <v>3779900</v>
      </c>
      <c r="G69" s="45">
        <f>G73+G79+G91+G113+G121+G117</f>
        <v>0</v>
      </c>
      <c r="H69" s="45">
        <f t="shared" si="3"/>
        <v>3750000</v>
      </c>
      <c r="I69" s="45">
        <f>I73+I79+I91+I113+I121+I117</f>
        <v>3750000</v>
      </c>
      <c r="J69" s="45">
        <f>J73+J79+J91+J113+J121+J117</f>
        <v>0</v>
      </c>
      <c r="K69" s="45">
        <f t="shared" si="5"/>
        <v>3920000</v>
      </c>
      <c r="L69" s="45">
        <f>L73+L79+L91+L113+L121+L117</f>
        <v>3920000</v>
      </c>
      <c r="M69" s="45">
        <f>M73+M79+M91+M113+M121+M117</f>
        <v>0</v>
      </c>
      <c r="N69" s="45">
        <f t="shared" si="7"/>
        <v>4200000</v>
      </c>
      <c r="O69" s="45">
        <f>O73+O79+O91+O113+O121+O117</f>
        <v>4200000</v>
      </c>
      <c r="P69" s="45">
        <f>P73+P79+P91+P113+P121+P117</f>
        <v>0</v>
      </c>
    </row>
    <row r="70" spans="1:17" s="5" customFormat="1" ht="18.5" x14ac:dyDescent="0.35">
      <c r="A70" s="7"/>
      <c r="B70" s="7"/>
      <c r="C70" s="39"/>
      <c r="D70" s="40" t="s">
        <v>57</v>
      </c>
      <c r="E70" s="41">
        <f t="shared" si="1"/>
        <v>1094</v>
      </c>
      <c r="F70" s="41">
        <f t="shared" ref="F70:G72" si="26">F74+F80+F92+F114+F122+F118</f>
        <v>1094</v>
      </c>
      <c r="G70" s="41">
        <f t="shared" si="26"/>
        <v>0</v>
      </c>
      <c r="H70" s="41">
        <f t="shared" si="3"/>
        <v>1094</v>
      </c>
      <c r="I70" s="41">
        <f t="shared" ref="I70:J70" si="27">I74+I80+I92+I114+I122+I118</f>
        <v>1094</v>
      </c>
      <c r="J70" s="41">
        <f t="shared" si="27"/>
        <v>0</v>
      </c>
      <c r="K70" s="41">
        <f t="shared" si="5"/>
        <v>1094</v>
      </c>
      <c r="L70" s="41">
        <f t="shared" ref="L70:M70" si="28">L74+L80+L92+L114+L122+L118</f>
        <v>1094</v>
      </c>
      <c r="M70" s="41">
        <f t="shared" si="28"/>
        <v>0</v>
      </c>
      <c r="N70" s="41">
        <f t="shared" si="7"/>
        <v>1094</v>
      </c>
      <c r="O70" s="41">
        <f t="shared" ref="O70:P70" si="29">O74+O80+O92+O114+O122+O118</f>
        <v>1094</v>
      </c>
      <c r="P70" s="41">
        <f t="shared" si="29"/>
        <v>0</v>
      </c>
    </row>
    <row r="71" spans="1:17" s="5" customFormat="1" ht="18.5" x14ac:dyDescent="0.35">
      <c r="A71" s="7"/>
      <c r="B71" s="7"/>
      <c r="C71" s="39"/>
      <c r="D71" s="46" t="s">
        <v>58</v>
      </c>
      <c r="E71" s="41">
        <f t="shared" ref="E71:E134" si="30">F71+G71</f>
        <v>0</v>
      </c>
      <c r="F71" s="41">
        <f t="shared" si="26"/>
        <v>0</v>
      </c>
      <c r="G71" s="41">
        <f t="shared" si="26"/>
        <v>0</v>
      </c>
      <c r="H71" s="41">
        <f t="shared" si="3"/>
        <v>0</v>
      </c>
      <c r="I71" s="41">
        <f t="shared" ref="I71:J71" si="31">I75+I81+I93+I115+I123+I119</f>
        <v>0</v>
      </c>
      <c r="J71" s="41">
        <f t="shared" si="31"/>
        <v>0</v>
      </c>
      <c r="K71" s="41">
        <f t="shared" si="5"/>
        <v>0</v>
      </c>
      <c r="L71" s="41">
        <f t="shared" ref="L71:M71" si="32">L75+L81+L93+L115+L123+L119</f>
        <v>0</v>
      </c>
      <c r="M71" s="41">
        <f t="shared" si="32"/>
        <v>0</v>
      </c>
      <c r="N71" s="41">
        <f t="shared" si="7"/>
        <v>0</v>
      </c>
      <c r="O71" s="41">
        <f t="shared" ref="O71:P71" si="33">O75+O81+O93+O115+O123+O119</f>
        <v>0</v>
      </c>
      <c r="P71" s="41">
        <f t="shared" si="33"/>
        <v>0</v>
      </c>
    </row>
    <row r="72" spans="1:17" ht="18.5" x14ac:dyDescent="0.35">
      <c r="C72" s="39"/>
      <c r="D72" s="46" t="s">
        <v>59</v>
      </c>
      <c r="E72" s="41">
        <f t="shared" si="30"/>
        <v>1094</v>
      </c>
      <c r="F72" s="41">
        <f t="shared" si="26"/>
        <v>1094</v>
      </c>
      <c r="G72" s="41">
        <f t="shared" si="26"/>
        <v>0</v>
      </c>
      <c r="H72" s="41">
        <f t="shared" si="3"/>
        <v>1094</v>
      </c>
      <c r="I72" s="41">
        <f t="shared" ref="I72:J72" si="34">I76+I82+I94+I116+I124+I120</f>
        <v>1094</v>
      </c>
      <c r="J72" s="41">
        <f t="shared" si="34"/>
        <v>0</v>
      </c>
      <c r="K72" s="41">
        <f t="shared" si="5"/>
        <v>1094</v>
      </c>
      <c r="L72" s="41">
        <f t="shared" ref="L72:M72" si="35">L76+L82+L94+L116+L124+L120</f>
        <v>1094</v>
      </c>
      <c r="M72" s="41">
        <f t="shared" si="35"/>
        <v>0</v>
      </c>
      <c r="N72" s="41">
        <f t="shared" si="7"/>
        <v>1094</v>
      </c>
      <c r="O72" s="41">
        <f t="shared" ref="O72:P72" si="36">O76+O82+O94+O116+O124+O120</f>
        <v>1094</v>
      </c>
      <c r="P72" s="41">
        <f t="shared" si="36"/>
        <v>0</v>
      </c>
    </row>
    <row r="73" spans="1:17" ht="18.5" x14ac:dyDescent="0.35">
      <c r="C73" s="47" t="s">
        <v>129</v>
      </c>
      <c r="D73" s="53" t="s">
        <v>20</v>
      </c>
      <c r="E73" s="50">
        <f t="shared" si="30"/>
        <v>2600000</v>
      </c>
      <c r="F73" s="50">
        <f>SUM(F77:F78)</f>
        <v>2600000</v>
      </c>
      <c r="G73" s="50">
        <f>SUM(G77:G78)</f>
        <v>0</v>
      </c>
      <c r="H73" s="50">
        <f t="shared" si="3"/>
        <v>2797940</v>
      </c>
      <c r="I73" s="50">
        <f>SUM(I77:I78)</f>
        <v>2797940</v>
      </c>
      <c r="J73" s="50">
        <f>SUM(J77:J78)</f>
        <v>0</v>
      </c>
      <c r="K73" s="50">
        <f t="shared" si="5"/>
        <v>2962370</v>
      </c>
      <c r="L73" s="50">
        <f>SUM(L77:L78)</f>
        <v>2962370</v>
      </c>
      <c r="M73" s="50">
        <f>SUM(M77:M78)</f>
        <v>0</v>
      </c>
      <c r="N73" s="50">
        <f t="shared" si="7"/>
        <v>3242370</v>
      </c>
      <c r="O73" s="50">
        <f>SUM(O77:O78)</f>
        <v>3242370</v>
      </c>
      <c r="P73" s="50">
        <f>SUM(P77:P78)</f>
        <v>0</v>
      </c>
      <c r="Q73" s="22"/>
    </row>
    <row r="74" spans="1:17" ht="18.5" x14ac:dyDescent="0.35">
      <c r="C74" s="39"/>
      <c r="D74" s="40" t="s">
        <v>57</v>
      </c>
      <c r="E74" s="41">
        <f t="shared" si="30"/>
        <v>0</v>
      </c>
      <c r="F74" s="41">
        <f>SUM(F75:F76)</f>
        <v>0</v>
      </c>
      <c r="G74" s="41">
        <f>SUM(G75:G76)</f>
        <v>0</v>
      </c>
      <c r="H74" s="41">
        <f t="shared" si="3"/>
        <v>0</v>
      </c>
      <c r="I74" s="41">
        <f>SUM(I75:I76)</f>
        <v>0</v>
      </c>
      <c r="J74" s="41">
        <f>SUM(J75:J76)</f>
        <v>0</v>
      </c>
      <c r="K74" s="41">
        <f t="shared" si="5"/>
        <v>0</v>
      </c>
      <c r="L74" s="41">
        <f>SUM(L75:L76)</f>
        <v>0</v>
      </c>
      <c r="M74" s="41">
        <f>SUM(M75:M76)</f>
        <v>0</v>
      </c>
      <c r="N74" s="41">
        <f t="shared" si="7"/>
        <v>0</v>
      </c>
      <c r="O74" s="41">
        <f>SUM(O75:O76)</f>
        <v>0</v>
      </c>
      <c r="P74" s="41">
        <f>SUM(P75:P76)</f>
        <v>0</v>
      </c>
    </row>
    <row r="75" spans="1:17" ht="18.5" x14ac:dyDescent="0.35">
      <c r="C75" s="39"/>
      <c r="D75" s="46" t="s">
        <v>89</v>
      </c>
      <c r="E75" s="42">
        <f t="shared" si="30"/>
        <v>0</v>
      </c>
      <c r="F75" s="42">
        <v>0</v>
      </c>
      <c r="G75" s="42">
        <v>0</v>
      </c>
      <c r="H75" s="42">
        <f t="shared" ref="H75:H142" si="37">I75+J75</f>
        <v>0</v>
      </c>
      <c r="I75" s="42">
        <v>0</v>
      </c>
      <c r="J75" s="42">
        <v>0</v>
      </c>
      <c r="K75" s="42">
        <f t="shared" ref="K75:K142" si="38">L75+M75</f>
        <v>0</v>
      </c>
      <c r="L75" s="42">
        <v>0</v>
      </c>
      <c r="M75" s="42">
        <v>0</v>
      </c>
      <c r="N75" s="42">
        <f t="shared" ref="N75:N142" si="39">O75+P75</f>
        <v>0</v>
      </c>
      <c r="O75" s="42">
        <v>0</v>
      </c>
      <c r="P75" s="42">
        <v>0</v>
      </c>
    </row>
    <row r="76" spans="1:17" ht="18.5" x14ac:dyDescent="0.35">
      <c r="C76" s="39"/>
      <c r="D76" s="46" t="s">
        <v>61</v>
      </c>
      <c r="E76" s="42">
        <f t="shared" si="30"/>
        <v>0</v>
      </c>
      <c r="F76" s="42">
        <v>0</v>
      </c>
      <c r="G76" s="42">
        <v>0</v>
      </c>
      <c r="H76" s="42">
        <f t="shared" si="37"/>
        <v>0</v>
      </c>
      <c r="I76" s="42">
        <v>0</v>
      </c>
      <c r="J76" s="42">
        <v>0</v>
      </c>
      <c r="K76" s="42">
        <f t="shared" si="38"/>
        <v>0</v>
      </c>
      <c r="L76" s="42">
        <v>0</v>
      </c>
      <c r="M76" s="42">
        <v>0</v>
      </c>
      <c r="N76" s="42">
        <f t="shared" si="39"/>
        <v>0</v>
      </c>
      <c r="O76" s="42">
        <v>0</v>
      </c>
      <c r="P76" s="42">
        <v>0</v>
      </c>
    </row>
    <row r="77" spans="1:17" ht="37" x14ac:dyDescent="0.35">
      <c r="C77" s="52"/>
      <c r="D77" s="46" t="s">
        <v>21</v>
      </c>
      <c r="E77" s="42">
        <f t="shared" si="30"/>
        <v>2480000</v>
      </c>
      <c r="F77" s="42">
        <v>2480000</v>
      </c>
      <c r="G77" s="42">
        <v>0</v>
      </c>
      <c r="H77" s="42">
        <f t="shared" si="37"/>
        <v>2677940</v>
      </c>
      <c r="I77" s="42">
        <v>2677940</v>
      </c>
      <c r="J77" s="42">
        <v>0</v>
      </c>
      <c r="K77" s="42">
        <f t="shared" si="38"/>
        <v>2841370</v>
      </c>
      <c r="L77" s="42">
        <v>2841370</v>
      </c>
      <c r="M77" s="42">
        <v>0</v>
      </c>
      <c r="N77" s="42">
        <f t="shared" si="39"/>
        <v>3121370</v>
      </c>
      <c r="O77" s="42">
        <v>3121370</v>
      </c>
      <c r="P77" s="42">
        <v>0</v>
      </c>
      <c r="Q77" s="22"/>
    </row>
    <row r="78" spans="1:17" ht="92.5" x14ac:dyDescent="0.35">
      <c r="C78" s="52"/>
      <c r="D78" s="46" t="s">
        <v>62</v>
      </c>
      <c r="E78" s="42">
        <f t="shared" si="30"/>
        <v>120000</v>
      </c>
      <c r="F78" s="42">
        <v>120000</v>
      </c>
      <c r="G78" s="42">
        <v>0</v>
      </c>
      <c r="H78" s="42">
        <f t="shared" si="37"/>
        <v>120000</v>
      </c>
      <c r="I78" s="42">
        <v>120000</v>
      </c>
      <c r="J78" s="42">
        <v>0</v>
      </c>
      <c r="K78" s="42">
        <f t="shared" si="38"/>
        <v>121000</v>
      </c>
      <c r="L78" s="42">
        <f>121000</f>
        <v>121000</v>
      </c>
      <c r="M78" s="42">
        <v>0</v>
      </c>
      <c r="N78" s="42">
        <f t="shared" si="39"/>
        <v>121000</v>
      </c>
      <c r="O78" s="42">
        <v>121000</v>
      </c>
      <c r="P78" s="42">
        <v>0</v>
      </c>
    </row>
    <row r="79" spans="1:17" ht="37" x14ac:dyDescent="0.35">
      <c r="C79" s="47" t="s">
        <v>130</v>
      </c>
      <c r="D79" s="53" t="s">
        <v>22</v>
      </c>
      <c r="E79" s="50">
        <f t="shared" si="30"/>
        <v>816000</v>
      </c>
      <c r="F79" s="50">
        <f>F83+F84+F85+F86+F87+F88+F89+F90</f>
        <v>816000</v>
      </c>
      <c r="G79" s="50">
        <f>G83+G84+G85+G86+G87+G88+G89+G90</f>
        <v>0</v>
      </c>
      <c r="H79" s="50">
        <f t="shared" si="37"/>
        <v>830000</v>
      </c>
      <c r="I79" s="50">
        <f>I83+I84+I85+I86+I87+I88+I89+I90</f>
        <v>830000</v>
      </c>
      <c r="J79" s="50">
        <f>J83+J84+J85+J86+J87+J88+J89+J90</f>
        <v>0</v>
      </c>
      <c r="K79" s="50">
        <f t="shared" si="38"/>
        <v>830000</v>
      </c>
      <c r="L79" s="50">
        <f>L83+L84+L85+L86+L87+L88+L89+L90</f>
        <v>830000</v>
      </c>
      <c r="M79" s="50">
        <f>M83+M84+M85+M86+M87+M88+M89+M90</f>
        <v>0</v>
      </c>
      <c r="N79" s="50">
        <f t="shared" si="39"/>
        <v>830000</v>
      </c>
      <c r="O79" s="50">
        <f>O83+O84+O85+O86+O87+O88+O89+O90</f>
        <v>830000</v>
      </c>
      <c r="P79" s="50">
        <f>P83+P84+P85+P86+P87+P88+P89+P90</f>
        <v>0</v>
      </c>
    </row>
    <row r="80" spans="1:17" ht="18.5" x14ac:dyDescent="0.35">
      <c r="C80" s="39"/>
      <c r="D80" s="40" t="s">
        <v>57</v>
      </c>
      <c r="E80" s="41">
        <f t="shared" si="30"/>
        <v>484</v>
      </c>
      <c r="F80" s="41">
        <f>SUM(F81:F82)</f>
        <v>484</v>
      </c>
      <c r="G80" s="41">
        <f>SUM(G81:G82)</f>
        <v>0</v>
      </c>
      <c r="H80" s="41">
        <f t="shared" si="37"/>
        <v>484</v>
      </c>
      <c r="I80" s="41">
        <f>SUM(I81:I82)</f>
        <v>484</v>
      </c>
      <c r="J80" s="41">
        <f>SUM(J81:J82)</f>
        <v>0</v>
      </c>
      <c r="K80" s="41">
        <f t="shared" si="38"/>
        <v>484</v>
      </c>
      <c r="L80" s="41">
        <f>SUM(L81:L82)</f>
        <v>484</v>
      </c>
      <c r="M80" s="41">
        <f>SUM(M81:M82)</f>
        <v>0</v>
      </c>
      <c r="N80" s="41">
        <f t="shared" si="39"/>
        <v>484</v>
      </c>
      <c r="O80" s="41">
        <f>SUM(O81:O82)</f>
        <v>484</v>
      </c>
      <c r="P80" s="41">
        <f>SUM(P81:P82)</f>
        <v>0</v>
      </c>
    </row>
    <row r="81" spans="3:16" ht="18.5" x14ac:dyDescent="0.35">
      <c r="C81" s="39"/>
      <c r="D81" s="46" t="s">
        <v>89</v>
      </c>
      <c r="E81" s="42">
        <f t="shared" si="30"/>
        <v>0</v>
      </c>
      <c r="F81" s="42">
        <v>0</v>
      </c>
      <c r="G81" s="42">
        <v>0</v>
      </c>
      <c r="H81" s="42">
        <f t="shared" si="37"/>
        <v>0</v>
      </c>
      <c r="I81" s="42">
        <v>0</v>
      </c>
      <c r="J81" s="42">
        <v>0</v>
      </c>
      <c r="K81" s="42">
        <f t="shared" si="38"/>
        <v>0</v>
      </c>
      <c r="L81" s="42">
        <v>0</v>
      </c>
      <c r="M81" s="42">
        <v>0</v>
      </c>
      <c r="N81" s="42">
        <f t="shared" si="39"/>
        <v>0</v>
      </c>
      <c r="O81" s="42">
        <v>0</v>
      </c>
      <c r="P81" s="42">
        <v>0</v>
      </c>
    </row>
    <row r="82" spans="3:16" ht="18.5" x14ac:dyDescent="0.35">
      <c r="C82" s="39"/>
      <c r="D82" s="46" t="s">
        <v>61</v>
      </c>
      <c r="E82" s="42">
        <f t="shared" si="30"/>
        <v>484</v>
      </c>
      <c r="F82" s="42">
        <v>484</v>
      </c>
      <c r="G82" s="42">
        <v>0</v>
      </c>
      <c r="H82" s="42">
        <f t="shared" si="37"/>
        <v>484</v>
      </c>
      <c r="I82" s="42">
        <v>484</v>
      </c>
      <c r="J82" s="42">
        <v>0</v>
      </c>
      <c r="K82" s="42">
        <f t="shared" si="38"/>
        <v>484</v>
      </c>
      <c r="L82" s="42">
        <v>484</v>
      </c>
      <c r="M82" s="42">
        <v>0</v>
      </c>
      <c r="N82" s="42">
        <f t="shared" si="39"/>
        <v>484</v>
      </c>
      <c r="O82" s="42">
        <v>484</v>
      </c>
      <c r="P82" s="42">
        <v>0</v>
      </c>
    </row>
    <row r="83" spans="3:16" ht="37" x14ac:dyDescent="0.35">
      <c r="C83" s="52"/>
      <c r="D83" s="46" t="s">
        <v>23</v>
      </c>
      <c r="E83" s="42">
        <f t="shared" si="30"/>
        <v>351000</v>
      </c>
      <c r="F83" s="42">
        <v>351000</v>
      </c>
      <c r="G83" s="42">
        <v>0</v>
      </c>
      <c r="H83" s="42">
        <f t="shared" si="37"/>
        <v>359820</v>
      </c>
      <c r="I83" s="42">
        <v>359820</v>
      </c>
      <c r="J83" s="42">
        <v>0</v>
      </c>
      <c r="K83" s="42">
        <f t="shared" si="38"/>
        <v>359820</v>
      </c>
      <c r="L83" s="42">
        <v>359820</v>
      </c>
      <c r="M83" s="42">
        <v>0</v>
      </c>
      <c r="N83" s="42">
        <f t="shared" si="39"/>
        <v>359820</v>
      </c>
      <c r="O83" s="42">
        <v>359820</v>
      </c>
      <c r="P83" s="42">
        <v>0</v>
      </c>
    </row>
    <row r="84" spans="3:16" ht="37" x14ac:dyDescent="0.35">
      <c r="C84" s="52"/>
      <c r="D84" s="46" t="s">
        <v>31</v>
      </c>
      <c r="E84" s="42">
        <f t="shared" si="30"/>
        <v>291620</v>
      </c>
      <c r="F84" s="42">
        <v>291620</v>
      </c>
      <c r="G84" s="42">
        <v>0</v>
      </c>
      <c r="H84" s="42">
        <f t="shared" si="37"/>
        <v>297000</v>
      </c>
      <c r="I84" s="42">
        <v>297000</v>
      </c>
      <c r="J84" s="42">
        <v>0</v>
      </c>
      <c r="K84" s="42">
        <f t="shared" si="38"/>
        <v>297000</v>
      </c>
      <c r="L84" s="42">
        <v>297000</v>
      </c>
      <c r="M84" s="42">
        <v>0</v>
      </c>
      <c r="N84" s="42">
        <f t="shared" si="39"/>
        <v>297000</v>
      </c>
      <c r="O84" s="42">
        <v>297000</v>
      </c>
      <c r="P84" s="42">
        <v>0</v>
      </c>
    </row>
    <row r="85" spans="3:16" ht="37" x14ac:dyDescent="0.35">
      <c r="C85" s="52"/>
      <c r="D85" s="46" t="s">
        <v>30</v>
      </c>
      <c r="E85" s="42">
        <f t="shared" si="30"/>
        <v>126000</v>
      </c>
      <c r="F85" s="42">
        <v>126000</v>
      </c>
      <c r="G85" s="42">
        <v>0</v>
      </c>
      <c r="H85" s="42">
        <f t="shared" si="37"/>
        <v>126000</v>
      </c>
      <c r="I85" s="42">
        <v>126000</v>
      </c>
      <c r="J85" s="42">
        <v>0</v>
      </c>
      <c r="K85" s="42">
        <f t="shared" si="38"/>
        <v>126000</v>
      </c>
      <c r="L85" s="42">
        <v>126000</v>
      </c>
      <c r="M85" s="42">
        <v>0</v>
      </c>
      <c r="N85" s="42">
        <f t="shared" si="39"/>
        <v>126000</v>
      </c>
      <c r="O85" s="42">
        <v>126000</v>
      </c>
      <c r="P85" s="42">
        <v>0</v>
      </c>
    </row>
    <row r="86" spans="3:16" ht="37" x14ac:dyDescent="0.35">
      <c r="C86" s="52"/>
      <c r="D86" s="46" t="s">
        <v>24</v>
      </c>
      <c r="E86" s="42">
        <f t="shared" si="30"/>
        <v>25000</v>
      </c>
      <c r="F86" s="42">
        <v>25000</v>
      </c>
      <c r="G86" s="42">
        <v>0</v>
      </c>
      <c r="H86" s="42">
        <f t="shared" si="37"/>
        <v>25000</v>
      </c>
      <c r="I86" s="42">
        <v>25000</v>
      </c>
      <c r="J86" s="42">
        <v>0</v>
      </c>
      <c r="K86" s="42">
        <f t="shared" si="38"/>
        <v>25000</v>
      </c>
      <c r="L86" s="42">
        <v>25000</v>
      </c>
      <c r="M86" s="42">
        <v>0</v>
      </c>
      <c r="N86" s="42">
        <f t="shared" si="39"/>
        <v>25000</v>
      </c>
      <c r="O86" s="42">
        <v>25000</v>
      </c>
      <c r="P86" s="42">
        <v>0</v>
      </c>
    </row>
    <row r="87" spans="3:16" ht="37" x14ac:dyDescent="0.35">
      <c r="C87" s="52"/>
      <c r="D87" s="46" t="s">
        <v>29</v>
      </c>
      <c r="E87" s="42">
        <f t="shared" si="30"/>
        <v>16000</v>
      </c>
      <c r="F87" s="42">
        <v>16000</v>
      </c>
      <c r="G87" s="42">
        <v>0</v>
      </c>
      <c r="H87" s="42">
        <f t="shared" si="37"/>
        <v>16000</v>
      </c>
      <c r="I87" s="42">
        <v>16000</v>
      </c>
      <c r="J87" s="42">
        <v>0</v>
      </c>
      <c r="K87" s="42">
        <f t="shared" si="38"/>
        <v>16000</v>
      </c>
      <c r="L87" s="42">
        <v>16000</v>
      </c>
      <c r="M87" s="42">
        <v>0</v>
      </c>
      <c r="N87" s="42">
        <f t="shared" si="39"/>
        <v>16000</v>
      </c>
      <c r="O87" s="42">
        <v>16000</v>
      </c>
      <c r="P87" s="42">
        <v>0</v>
      </c>
    </row>
    <row r="88" spans="3:16" ht="55.5" x14ac:dyDescent="0.35">
      <c r="C88" s="52"/>
      <c r="D88" s="46" t="s">
        <v>28</v>
      </c>
      <c r="E88" s="42">
        <f t="shared" si="30"/>
        <v>1300</v>
      </c>
      <c r="F88" s="42">
        <v>1300</v>
      </c>
      <c r="G88" s="42">
        <v>0</v>
      </c>
      <c r="H88" s="42">
        <f t="shared" si="37"/>
        <v>1300</v>
      </c>
      <c r="I88" s="42">
        <v>1300</v>
      </c>
      <c r="J88" s="42">
        <v>0</v>
      </c>
      <c r="K88" s="42">
        <f t="shared" si="38"/>
        <v>1300</v>
      </c>
      <c r="L88" s="42">
        <v>1300</v>
      </c>
      <c r="M88" s="42">
        <v>0</v>
      </c>
      <c r="N88" s="42">
        <f t="shared" si="39"/>
        <v>1300</v>
      </c>
      <c r="O88" s="42">
        <v>1300</v>
      </c>
      <c r="P88" s="42">
        <v>0</v>
      </c>
    </row>
    <row r="89" spans="3:16" ht="18.5" x14ac:dyDescent="0.35">
      <c r="C89" s="52"/>
      <c r="D89" s="46" t="s">
        <v>25</v>
      </c>
      <c r="E89" s="42">
        <f t="shared" si="30"/>
        <v>4900</v>
      </c>
      <c r="F89" s="42">
        <v>4900</v>
      </c>
      <c r="G89" s="42">
        <v>0</v>
      </c>
      <c r="H89" s="42">
        <f t="shared" si="37"/>
        <v>4700</v>
      </c>
      <c r="I89" s="42">
        <v>4700</v>
      </c>
      <c r="J89" s="42">
        <v>0</v>
      </c>
      <c r="K89" s="42">
        <f t="shared" si="38"/>
        <v>4700</v>
      </c>
      <c r="L89" s="42">
        <v>4700</v>
      </c>
      <c r="M89" s="42">
        <v>0</v>
      </c>
      <c r="N89" s="42">
        <f t="shared" si="39"/>
        <v>4700</v>
      </c>
      <c r="O89" s="42">
        <v>4700</v>
      </c>
      <c r="P89" s="42">
        <v>0</v>
      </c>
    </row>
    <row r="90" spans="3:16" ht="18.5" x14ac:dyDescent="0.35">
      <c r="C90" s="52"/>
      <c r="D90" s="46" t="s">
        <v>26</v>
      </c>
      <c r="E90" s="42">
        <f t="shared" si="30"/>
        <v>180</v>
      </c>
      <c r="F90" s="42">
        <v>180</v>
      </c>
      <c r="G90" s="42">
        <v>0</v>
      </c>
      <c r="H90" s="42">
        <f t="shared" si="37"/>
        <v>180</v>
      </c>
      <c r="I90" s="42">
        <v>180</v>
      </c>
      <c r="J90" s="42">
        <v>0</v>
      </c>
      <c r="K90" s="42">
        <f t="shared" si="38"/>
        <v>180</v>
      </c>
      <c r="L90" s="42">
        <v>180</v>
      </c>
      <c r="M90" s="42">
        <v>0</v>
      </c>
      <c r="N90" s="42">
        <f t="shared" si="39"/>
        <v>180</v>
      </c>
      <c r="O90" s="42">
        <v>180</v>
      </c>
      <c r="P90" s="42">
        <v>0</v>
      </c>
    </row>
    <row r="91" spans="3:16" ht="36.65" customHeight="1" x14ac:dyDescent="0.35">
      <c r="C91" s="47" t="s">
        <v>131</v>
      </c>
      <c r="D91" s="53" t="s">
        <v>27</v>
      </c>
      <c r="E91" s="50">
        <f t="shared" si="30"/>
        <v>40000</v>
      </c>
      <c r="F91" s="50">
        <f>SUM(F95:F112)</f>
        <v>40000</v>
      </c>
      <c r="G91" s="50">
        <f>SUM(G95:G112)</f>
        <v>0</v>
      </c>
      <c r="H91" s="50">
        <f t="shared" si="37"/>
        <v>46060</v>
      </c>
      <c r="I91" s="50">
        <f>SUM(I95:I112)</f>
        <v>46060</v>
      </c>
      <c r="J91" s="50">
        <f>SUM(J95:J112)</f>
        <v>0</v>
      </c>
      <c r="K91" s="50">
        <f t="shared" si="38"/>
        <v>51630</v>
      </c>
      <c r="L91" s="50">
        <f>SUM(L95:L112)</f>
        <v>51630</v>
      </c>
      <c r="M91" s="50">
        <f>SUM(M95:M112)</f>
        <v>0</v>
      </c>
      <c r="N91" s="50">
        <f t="shared" si="39"/>
        <v>51630</v>
      </c>
      <c r="O91" s="50">
        <f>SUM(O95:O112)</f>
        <v>51630</v>
      </c>
      <c r="P91" s="50">
        <f>SUM(P95:P112)</f>
        <v>0</v>
      </c>
    </row>
    <row r="92" spans="3:16" ht="18.5" x14ac:dyDescent="0.35">
      <c r="C92" s="39"/>
      <c r="D92" s="40" t="s">
        <v>57</v>
      </c>
      <c r="E92" s="41">
        <f t="shared" si="30"/>
        <v>40</v>
      </c>
      <c r="F92" s="41">
        <f>SUM(F93:F94)</f>
        <v>40</v>
      </c>
      <c r="G92" s="41">
        <f>SUM(G93:G94)</f>
        <v>0</v>
      </c>
      <c r="H92" s="41">
        <f t="shared" si="37"/>
        <v>40</v>
      </c>
      <c r="I92" s="41">
        <f>SUM(I93:I94)</f>
        <v>40</v>
      </c>
      <c r="J92" s="41">
        <f>SUM(J93:J94)</f>
        <v>0</v>
      </c>
      <c r="K92" s="41">
        <f t="shared" si="38"/>
        <v>40</v>
      </c>
      <c r="L92" s="41">
        <f>SUM(L93:L94)</f>
        <v>40</v>
      </c>
      <c r="M92" s="41">
        <f>SUM(M93:M94)</f>
        <v>0</v>
      </c>
      <c r="N92" s="41">
        <f t="shared" si="39"/>
        <v>40</v>
      </c>
      <c r="O92" s="41">
        <f>SUM(O93:O94)</f>
        <v>40</v>
      </c>
      <c r="P92" s="41">
        <f>SUM(P93:P94)</f>
        <v>0</v>
      </c>
    </row>
    <row r="93" spans="3:16" ht="18.5" x14ac:dyDescent="0.35">
      <c r="C93" s="39"/>
      <c r="D93" s="46" t="s">
        <v>89</v>
      </c>
      <c r="E93" s="42">
        <f t="shared" si="30"/>
        <v>0</v>
      </c>
      <c r="F93" s="42">
        <v>0</v>
      </c>
      <c r="G93" s="42">
        <v>0</v>
      </c>
      <c r="H93" s="42">
        <f t="shared" si="37"/>
        <v>0</v>
      </c>
      <c r="I93" s="42">
        <v>0</v>
      </c>
      <c r="J93" s="42">
        <v>0</v>
      </c>
      <c r="K93" s="42">
        <f t="shared" si="38"/>
        <v>0</v>
      </c>
      <c r="L93" s="42">
        <v>0</v>
      </c>
      <c r="M93" s="42">
        <v>0</v>
      </c>
      <c r="N93" s="42">
        <f t="shared" si="39"/>
        <v>0</v>
      </c>
      <c r="O93" s="42">
        <v>0</v>
      </c>
      <c r="P93" s="42">
        <v>0</v>
      </c>
    </row>
    <row r="94" spans="3:16" ht="18.5" x14ac:dyDescent="0.35">
      <c r="C94" s="39"/>
      <c r="D94" s="46" t="s">
        <v>61</v>
      </c>
      <c r="E94" s="42">
        <f t="shared" si="30"/>
        <v>40</v>
      </c>
      <c r="F94" s="42">
        <v>40</v>
      </c>
      <c r="G94" s="42">
        <v>0</v>
      </c>
      <c r="H94" s="42">
        <f t="shared" si="37"/>
        <v>40</v>
      </c>
      <c r="I94" s="42">
        <v>40</v>
      </c>
      <c r="J94" s="42">
        <v>0</v>
      </c>
      <c r="K94" s="42">
        <f t="shared" si="38"/>
        <v>40</v>
      </c>
      <c r="L94" s="42">
        <v>40</v>
      </c>
      <c r="M94" s="42">
        <v>0</v>
      </c>
      <c r="N94" s="42">
        <f t="shared" si="39"/>
        <v>40</v>
      </c>
      <c r="O94" s="42">
        <v>40</v>
      </c>
      <c r="P94" s="42">
        <v>0</v>
      </c>
    </row>
    <row r="95" spans="3:16" ht="37" x14ac:dyDescent="0.35">
      <c r="C95" s="52"/>
      <c r="D95" s="46" t="s">
        <v>209</v>
      </c>
      <c r="E95" s="42">
        <f t="shared" si="30"/>
        <v>2900</v>
      </c>
      <c r="F95" s="42">
        <v>2900</v>
      </c>
      <c r="G95" s="42">
        <v>0</v>
      </c>
      <c r="H95" s="42">
        <f t="shared" si="37"/>
        <v>2900</v>
      </c>
      <c r="I95" s="42">
        <v>2900</v>
      </c>
      <c r="J95" s="42">
        <v>0</v>
      </c>
      <c r="K95" s="42">
        <f t="shared" si="38"/>
        <v>3000</v>
      </c>
      <c r="L95" s="42">
        <v>3000</v>
      </c>
      <c r="M95" s="42">
        <v>0</v>
      </c>
      <c r="N95" s="42">
        <f t="shared" si="39"/>
        <v>3000</v>
      </c>
      <c r="O95" s="42">
        <v>3000</v>
      </c>
      <c r="P95" s="42">
        <v>0</v>
      </c>
    </row>
    <row r="96" spans="3:16" ht="18.5" x14ac:dyDescent="0.35">
      <c r="C96" s="52"/>
      <c r="D96" s="46" t="s">
        <v>98</v>
      </c>
      <c r="E96" s="42">
        <f t="shared" si="30"/>
        <v>3567.3</v>
      </c>
      <c r="F96" s="42">
        <v>3567.3</v>
      </c>
      <c r="G96" s="42">
        <v>0</v>
      </c>
      <c r="H96" s="42">
        <f t="shared" si="37"/>
        <v>3600</v>
      </c>
      <c r="I96" s="42">
        <v>3600</v>
      </c>
      <c r="J96" s="42">
        <v>0</v>
      </c>
      <c r="K96" s="42">
        <f t="shared" si="38"/>
        <v>5190</v>
      </c>
      <c r="L96" s="42">
        <v>5190</v>
      </c>
      <c r="M96" s="42">
        <v>0</v>
      </c>
      <c r="N96" s="42">
        <f t="shared" si="39"/>
        <v>5190</v>
      </c>
      <c r="O96" s="42">
        <v>5190</v>
      </c>
      <c r="P96" s="42">
        <v>0</v>
      </c>
    </row>
    <row r="97" spans="1:16" ht="18.5" x14ac:dyDescent="0.35">
      <c r="C97" s="52"/>
      <c r="D97" s="46" t="s">
        <v>99</v>
      </c>
      <c r="E97" s="42">
        <f t="shared" si="30"/>
        <v>48</v>
      </c>
      <c r="F97" s="42">
        <v>48</v>
      </c>
      <c r="G97" s="42">
        <v>0</v>
      </c>
      <c r="H97" s="42">
        <f t="shared" si="37"/>
        <v>60</v>
      </c>
      <c r="I97" s="42">
        <v>60</v>
      </c>
      <c r="J97" s="42">
        <v>0</v>
      </c>
      <c r="K97" s="42">
        <f t="shared" si="38"/>
        <v>60</v>
      </c>
      <c r="L97" s="42">
        <v>60</v>
      </c>
      <c r="M97" s="42">
        <v>0</v>
      </c>
      <c r="N97" s="42">
        <f t="shared" si="39"/>
        <v>60</v>
      </c>
      <c r="O97" s="42">
        <v>60</v>
      </c>
      <c r="P97" s="42">
        <v>0</v>
      </c>
    </row>
    <row r="98" spans="1:16" ht="37" x14ac:dyDescent="0.35">
      <c r="A98" s="20"/>
      <c r="C98" s="52"/>
      <c r="D98" s="46" t="s">
        <v>104</v>
      </c>
      <c r="E98" s="42">
        <f t="shared" si="30"/>
        <v>2662.3</v>
      </c>
      <c r="F98" s="42">
        <v>2662.3</v>
      </c>
      <c r="G98" s="42"/>
      <c r="H98" s="42">
        <f t="shared" si="37"/>
        <v>3600</v>
      </c>
      <c r="I98" s="42">
        <v>3600</v>
      </c>
      <c r="J98" s="42"/>
      <c r="K98" s="42">
        <f t="shared" si="38"/>
        <v>3700</v>
      </c>
      <c r="L98" s="42">
        <v>3700</v>
      </c>
      <c r="M98" s="42">
        <v>0</v>
      </c>
      <c r="N98" s="42">
        <f t="shared" si="39"/>
        <v>3700</v>
      </c>
      <c r="O98" s="42">
        <v>3700</v>
      </c>
      <c r="P98" s="42"/>
    </row>
    <row r="99" spans="1:16" ht="18.5" x14ac:dyDescent="0.35">
      <c r="C99" s="52"/>
      <c r="D99" s="46" t="s">
        <v>97</v>
      </c>
      <c r="E99" s="42">
        <f t="shared" si="30"/>
        <v>10</v>
      </c>
      <c r="F99" s="42">
        <v>10</v>
      </c>
      <c r="G99" s="42">
        <v>0</v>
      </c>
      <c r="H99" s="42">
        <f t="shared" si="37"/>
        <v>20</v>
      </c>
      <c r="I99" s="42">
        <v>20</v>
      </c>
      <c r="J99" s="42">
        <v>0</v>
      </c>
      <c r="K99" s="42">
        <f t="shared" si="38"/>
        <v>40</v>
      </c>
      <c r="L99" s="42">
        <v>40</v>
      </c>
      <c r="M99" s="42">
        <v>0</v>
      </c>
      <c r="N99" s="42">
        <f t="shared" si="39"/>
        <v>40</v>
      </c>
      <c r="O99" s="42">
        <v>40</v>
      </c>
      <c r="P99" s="42">
        <v>0</v>
      </c>
    </row>
    <row r="100" spans="1:16" ht="37" x14ac:dyDescent="0.35">
      <c r="C100" s="52"/>
      <c r="D100" s="46" t="s">
        <v>210</v>
      </c>
      <c r="E100" s="42">
        <f t="shared" si="30"/>
        <v>1800</v>
      </c>
      <c r="F100" s="42">
        <v>1800</v>
      </c>
      <c r="G100" s="42">
        <v>0</v>
      </c>
      <c r="H100" s="42">
        <f t="shared" si="37"/>
        <v>3630</v>
      </c>
      <c r="I100" s="42">
        <v>3630</v>
      </c>
      <c r="J100" s="42">
        <v>0</v>
      </c>
      <c r="K100" s="42">
        <f t="shared" si="38"/>
        <v>3630</v>
      </c>
      <c r="L100" s="42">
        <v>3630</v>
      </c>
      <c r="M100" s="42">
        <v>0</v>
      </c>
      <c r="N100" s="42">
        <f t="shared" si="39"/>
        <v>3630</v>
      </c>
      <c r="O100" s="42">
        <v>3630</v>
      </c>
      <c r="P100" s="42">
        <v>0</v>
      </c>
    </row>
    <row r="101" spans="1:16" ht="18.5" x14ac:dyDescent="0.35">
      <c r="C101" s="52"/>
      <c r="D101" s="46" t="s">
        <v>96</v>
      </c>
      <c r="E101" s="42">
        <f t="shared" si="30"/>
        <v>3800</v>
      </c>
      <c r="F101" s="42">
        <v>3800</v>
      </c>
      <c r="G101" s="42">
        <v>0</v>
      </c>
      <c r="H101" s="42">
        <f t="shared" si="37"/>
        <v>4200</v>
      </c>
      <c r="I101" s="42">
        <v>4200</v>
      </c>
      <c r="J101" s="42">
        <v>0</v>
      </c>
      <c r="K101" s="42">
        <f t="shared" si="38"/>
        <v>4500</v>
      </c>
      <c r="L101" s="42">
        <v>4500</v>
      </c>
      <c r="M101" s="42">
        <v>0</v>
      </c>
      <c r="N101" s="42">
        <f t="shared" si="39"/>
        <v>4500</v>
      </c>
      <c r="O101" s="42">
        <v>4500</v>
      </c>
      <c r="P101" s="42">
        <v>0</v>
      </c>
    </row>
    <row r="102" spans="1:16" ht="18.5" x14ac:dyDescent="0.35">
      <c r="C102" s="52"/>
      <c r="D102" s="46" t="s">
        <v>211</v>
      </c>
      <c r="E102" s="42">
        <f t="shared" si="30"/>
        <v>3000</v>
      </c>
      <c r="F102" s="42">
        <v>3000</v>
      </c>
      <c r="G102" s="42">
        <v>0</v>
      </c>
      <c r="H102" s="42">
        <f t="shared" si="37"/>
        <v>4000</v>
      </c>
      <c r="I102" s="42">
        <v>4000</v>
      </c>
      <c r="J102" s="42">
        <v>0</v>
      </c>
      <c r="K102" s="42">
        <f t="shared" si="38"/>
        <v>5000</v>
      </c>
      <c r="L102" s="42">
        <v>5000</v>
      </c>
      <c r="M102" s="42">
        <v>0</v>
      </c>
      <c r="N102" s="42">
        <f t="shared" si="39"/>
        <v>5000</v>
      </c>
      <c r="O102" s="42">
        <v>5000</v>
      </c>
      <c r="P102" s="42">
        <v>0</v>
      </c>
    </row>
    <row r="103" spans="1:16" ht="47" customHeight="1" x14ac:dyDescent="0.35">
      <c r="A103" s="20"/>
      <c r="C103" s="52"/>
      <c r="D103" s="46" t="s">
        <v>212</v>
      </c>
      <c r="E103" s="42">
        <f t="shared" si="30"/>
        <v>4614</v>
      </c>
      <c r="F103" s="42">
        <v>4614</v>
      </c>
      <c r="G103" s="42"/>
      <c r="H103" s="42">
        <f t="shared" si="37"/>
        <v>5000</v>
      </c>
      <c r="I103" s="42">
        <v>5000</v>
      </c>
      <c r="J103" s="42">
        <v>0</v>
      </c>
      <c r="K103" s="42">
        <f t="shared" si="38"/>
        <v>5000</v>
      </c>
      <c r="L103" s="42">
        <v>5000</v>
      </c>
      <c r="M103" s="42">
        <v>0</v>
      </c>
      <c r="N103" s="42">
        <f t="shared" si="39"/>
        <v>5000</v>
      </c>
      <c r="O103" s="42">
        <v>5000</v>
      </c>
      <c r="P103" s="42"/>
    </row>
    <row r="104" spans="1:16" ht="37" x14ac:dyDescent="0.35">
      <c r="C104" s="52"/>
      <c r="D104" s="46" t="s">
        <v>100</v>
      </c>
      <c r="E104" s="42">
        <f t="shared" si="30"/>
        <v>660</v>
      </c>
      <c r="F104" s="42">
        <v>660</v>
      </c>
      <c r="G104" s="42">
        <v>0</v>
      </c>
      <c r="H104" s="42">
        <f t="shared" si="37"/>
        <v>700</v>
      </c>
      <c r="I104" s="42">
        <v>700</v>
      </c>
      <c r="J104" s="42">
        <v>0</v>
      </c>
      <c r="K104" s="42">
        <f t="shared" si="38"/>
        <v>700</v>
      </c>
      <c r="L104" s="42">
        <v>700</v>
      </c>
      <c r="M104" s="42">
        <v>0</v>
      </c>
      <c r="N104" s="42">
        <f t="shared" si="39"/>
        <v>700</v>
      </c>
      <c r="O104" s="42">
        <v>700</v>
      </c>
      <c r="P104" s="42">
        <v>0</v>
      </c>
    </row>
    <row r="105" spans="1:16" ht="18.5" x14ac:dyDescent="0.35">
      <c r="C105" s="52"/>
      <c r="D105" s="46" t="s">
        <v>101</v>
      </c>
      <c r="E105" s="42">
        <f t="shared" si="30"/>
        <v>11800</v>
      </c>
      <c r="F105" s="42">
        <v>11800</v>
      </c>
      <c r="G105" s="42">
        <v>0</v>
      </c>
      <c r="H105" s="42">
        <f t="shared" si="37"/>
        <v>12000</v>
      </c>
      <c r="I105" s="42">
        <v>12000</v>
      </c>
      <c r="J105" s="42">
        <v>0</v>
      </c>
      <c r="K105" s="42">
        <f t="shared" si="38"/>
        <v>14000</v>
      </c>
      <c r="L105" s="42">
        <v>14000</v>
      </c>
      <c r="M105" s="42">
        <v>0</v>
      </c>
      <c r="N105" s="42">
        <f t="shared" si="39"/>
        <v>14000</v>
      </c>
      <c r="O105" s="42">
        <v>14000</v>
      </c>
      <c r="P105" s="42">
        <v>0</v>
      </c>
    </row>
    <row r="106" spans="1:16" ht="37" x14ac:dyDescent="0.35">
      <c r="C106" s="52"/>
      <c r="D106" s="46" t="s">
        <v>102</v>
      </c>
      <c r="E106" s="42">
        <f t="shared" si="30"/>
        <v>2525</v>
      </c>
      <c r="F106" s="42">
        <v>2525</v>
      </c>
      <c r="G106" s="42">
        <v>0</v>
      </c>
      <c r="H106" s="42">
        <f t="shared" si="37"/>
        <v>3100</v>
      </c>
      <c r="I106" s="42">
        <v>3100</v>
      </c>
      <c r="J106" s="42">
        <v>0</v>
      </c>
      <c r="K106" s="42">
        <f t="shared" si="38"/>
        <v>3200</v>
      </c>
      <c r="L106" s="42">
        <v>3200</v>
      </c>
      <c r="M106" s="42">
        <v>0</v>
      </c>
      <c r="N106" s="42">
        <f t="shared" si="39"/>
        <v>3200</v>
      </c>
      <c r="O106" s="42">
        <v>3200</v>
      </c>
      <c r="P106" s="42">
        <v>0</v>
      </c>
    </row>
    <row r="107" spans="1:16" ht="37" x14ac:dyDescent="0.35">
      <c r="C107" s="52"/>
      <c r="D107" s="46" t="s">
        <v>103</v>
      </c>
      <c r="E107" s="42">
        <f t="shared" si="30"/>
        <v>1000</v>
      </c>
      <c r="F107" s="42">
        <v>1000</v>
      </c>
      <c r="G107" s="42">
        <v>0</v>
      </c>
      <c r="H107" s="42">
        <f t="shared" si="37"/>
        <v>1200</v>
      </c>
      <c r="I107" s="42">
        <v>1200</v>
      </c>
      <c r="J107" s="42">
        <v>0</v>
      </c>
      <c r="K107" s="42">
        <f t="shared" si="38"/>
        <v>1300</v>
      </c>
      <c r="L107" s="42">
        <v>1300</v>
      </c>
      <c r="M107" s="42">
        <v>0</v>
      </c>
      <c r="N107" s="42">
        <f t="shared" si="39"/>
        <v>1300</v>
      </c>
      <c r="O107" s="42">
        <v>1300</v>
      </c>
      <c r="P107" s="42">
        <v>0</v>
      </c>
    </row>
    <row r="108" spans="1:16" ht="37" x14ac:dyDescent="0.35">
      <c r="C108" s="52"/>
      <c r="D108" s="46" t="s">
        <v>201</v>
      </c>
      <c r="E108" s="42">
        <f t="shared" si="30"/>
        <v>465</v>
      </c>
      <c r="F108" s="42">
        <v>465</v>
      </c>
      <c r="G108" s="42">
        <v>0</v>
      </c>
      <c r="H108" s="42">
        <f t="shared" si="37"/>
        <v>500</v>
      </c>
      <c r="I108" s="42">
        <v>500</v>
      </c>
      <c r="J108" s="42">
        <v>0</v>
      </c>
      <c r="K108" s="42">
        <f t="shared" si="38"/>
        <v>500</v>
      </c>
      <c r="L108" s="42">
        <v>500</v>
      </c>
      <c r="M108" s="42">
        <v>0</v>
      </c>
      <c r="N108" s="42">
        <f t="shared" si="39"/>
        <v>500</v>
      </c>
      <c r="O108" s="42">
        <v>500</v>
      </c>
      <c r="P108" s="42">
        <v>0</v>
      </c>
    </row>
    <row r="109" spans="1:16" ht="55.5" x14ac:dyDescent="0.35">
      <c r="C109" s="52"/>
      <c r="D109" s="46" t="s">
        <v>202</v>
      </c>
      <c r="E109" s="42">
        <f t="shared" si="30"/>
        <v>260</v>
      </c>
      <c r="F109" s="42">
        <v>260</v>
      </c>
      <c r="G109" s="42">
        <v>0</v>
      </c>
      <c r="H109" s="42">
        <f t="shared" si="37"/>
        <v>300</v>
      </c>
      <c r="I109" s="42">
        <v>300</v>
      </c>
      <c r="J109" s="42">
        <v>0</v>
      </c>
      <c r="K109" s="42">
        <f t="shared" si="38"/>
        <v>400</v>
      </c>
      <c r="L109" s="42">
        <v>400</v>
      </c>
      <c r="M109" s="42">
        <v>0</v>
      </c>
      <c r="N109" s="42">
        <f t="shared" si="39"/>
        <v>400</v>
      </c>
      <c r="O109" s="42">
        <v>400</v>
      </c>
      <c r="P109" s="42">
        <v>0</v>
      </c>
    </row>
    <row r="110" spans="1:16" ht="37" x14ac:dyDescent="0.35">
      <c r="C110" s="52"/>
      <c r="D110" s="46" t="s">
        <v>213</v>
      </c>
      <c r="E110" s="42">
        <f t="shared" si="30"/>
        <v>657</v>
      </c>
      <c r="F110" s="42">
        <v>657</v>
      </c>
      <c r="G110" s="42">
        <v>0</v>
      </c>
      <c r="H110" s="42">
        <f t="shared" si="37"/>
        <v>1000</v>
      </c>
      <c r="I110" s="42">
        <v>1000</v>
      </c>
      <c r="J110" s="42">
        <v>0</v>
      </c>
      <c r="K110" s="42">
        <f t="shared" si="38"/>
        <v>1160</v>
      </c>
      <c r="L110" s="42">
        <v>1160</v>
      </c>
      <c r="M110" s="42">
        <v>0</v>
      </c>
      <c r="N110" s="42">
        <f t="shared" si="39"/>
        <v>1160</v>
      </c>
      <c r="O110" s="42">
        <v>1160</v>
      </c>
      <c r="P110" s="42">
        <v>0</v>
      </c>
    </row>
    <row r="111" spans="1:16" ht="33.65" customHeight="1" x14ac:dyDescent="0.35">
      <c r="A111" s="15"/>
      <c r="C111" s="52"/>
      <c r="D111" s="46" t="s">
        <v>214</v>
      </c>
      <c r="E111" s="42">
        <f t="shared" si="30"/>
        <v>201.4</v>
      </c>
      <c r="F111" s="42">
        <v>201.4</v>
      </c>
      <c r="G111" s="42">
        <v>0</v>
      </c>
      <c r="H111" s="42">
        <f t="shared" si="37"/>
        <v>210</v>
      </c>
      <c r="I111" s="42">
        <v>210</v>
      </c>
      <c r="J111" s="42">
        <v>0</v>
      </c>
      <c r="K111" s="42">
        <f t="shared" si="38"/>
        <v>210</v>
      </c>
      <c r="L111" s="42">
        <v>210</v>
      </c>
      <c r="M111" s="42">
        <v>0</v>
      </c>
      <c r="N111" s="42">
        <f t="shared" si="39"/>
        <v>210</v>
      </c>
      <c r="O111" s="42">
        <v>210</v>
      </c>
      <c r="P111" s="42">
        <v>0</v>
      </c>
    </row>
    <row r="112" spans="1:16" ht="38.15" customHeight="1" x14ac:dyDescent="0.35">
      <c r="A112" s="15"/>
      <c r="C112" s="52"/>
      <c r="D112" s="46" t="s">
        <v>215</v>
      </c>
      <c r="E112" s="42">
        <f t="shared" si="30"/>
        <v>30</v>
      </c>
      <c r="F112" s="42">
        <v>30</v>
      </c>
      <c r="G112" s="42">
        <v>0</v>
      </c>
      <c r="H112" s="42">
        <f t="shared" si="37"/>
        <v>40</v>
      </c>
      <c r="I112" s="42">
        <v>40</v>
      </c>
      <c r="J112" s="42">
        <v>0</v>
      </c>
      <c r="K112" s="42">
        <f t="shared" si="38"/>
        <v>40</v>
      </c>
      <c r="L112" s="42">
        <v>40</v>
      </c>
      <c r="M112" s="42">
        <v>0</v>
      </c>
      <c r="N112" s="42">
        <f t="shared" si="39"/>
        <v>40</v>
      </c>
      <c r="O112" s="42">
        <v>40</v>
      </c>
      <c r="P112" s="42">
        <v>0</v>
      </c>
    </row>
    <row r="113" spans="1:16" ht="37" x14ac:dyDescent="0.35">
      <c r="C113" s="47" t="s">
        <v>132</v>
      </c>
      <c r="D113" s="53" t="s">
        <v>56</v>
      </c>
      <c r="E113" s="50">
        <f t="shared" si="30"/>
        <v>66300</v>
      </c>
      <c r="F113" s="50">
        <v>66300</v>
      </c>
      <c r="G113" s="50">
        <v>0</v>
      </c>
      <c r="H113" s="50">
        <f t="shared" si="37"/>
        <v>68000</v>
      </c>
      <c r="I113" s="50">
        <v>68000</v>
      </c>
      <c r="J113" s="50">
        <v>0</v>
      </c>
      <c r="K113" s="50">
        <f t="shared" si="38"/>
        <v>68000</v>
      </c>
      <c r="L113" s="50">
        <v>68000</v>
      </c>
      <c r="M113" s="50">
        <v>0</v>
      </c>
      <c r="N113" s="50">
        <f t="shared" si="39"/>
        <v>68000</v>
      </c>
      <c r="O113" s="50">
        <v>68000</v>
      </c>
      <c r="P113" s="50">
        <v>0</v>
      </c>
    </row>
    <row r="114" spans="1:16" ht="18.5" x14ac:dyDescent="0.35">
      <c r="C114" s="39"/>
      <c r="D114" s="40" t="s">
        <v>57</v>
      </c>
      <c r="E114" s="41">
        <f t="shared" si="30"/>
        <v>0</v>
      </c>
      <c r="F114" s="41">
        <f>SUM(F115:F116)</f>
        <v>0</v>
      </c>
      <c r="G114" s="41">
        <f>SUM(G115:G116)</f>
        <v>0</v>
      </c>
      <c r="H114" s="41">
        <f t="shared" si="37"/>
        <v>0</v>
      </c>
      <c r="I114" s="41">
        <f>SUM(I115:I116)</f>
        <v>0</v>
      </c>
      <c r="J114" s="41">
        <f>SUM(J115:J116)</f>
        <v>0</v>
      </c>
      <c r="K114" s="41">
        <f t="shared" si="38"/>
        <v>0</v>
      </c>
      <c r="L114" s="41">
        <f>SUM(L115:L116)</f>
        <v>0</v>
      </c>
      <c r="M114" s="41">
        <f>SUM(M115:M116)</f>
        <v>0</v>
      </c>
      <c r="N114" s="41">
        <f t="shared" si="39"/>
        <v>0</v>
      </c>
      <c r="O114" s="41">
        <f>SUM(O115:O116)</f>
        <v>0</v>
      </c>
      <c r="P114" s="41">
        <f>SUM(P115:P116)</f>
        <v>0</v>
      </c>
    </row>
    <row r="115" spans="1:16" ht="18.5" x14ac:dyDescent="0.35">
      <c r="C115" s="39"/>
      <c r="D115" s="46" t="s">
        <v>89</v>
      </c>
      <c r="E115" s="42">
        <f t="shared" si="30"/>
        <v>0</v>
      </c>
      <c r="F115" s="42">
        <v>0</v>
      </c>
      <c r="G115" s="42">
        <v>0</v>
      </c>
      <c r="H115" s="42">
        <f t="shared" si="37"/>
        <v>0</v>
      </c>
      <c r="I115" s="42">
        <v>0</v>
      </c>
      <c r="J115" s="42">
        <v>0</v>
      </c>
      <c r="K115" s="42">
        <f t="shared" si="38"/>
        <v>0</v>
      </c>
      <c r="L115" s="42">
        <v>0</v>
      </c>
      <c r="M115" s="42">
        <v>0</v>
      </c>
      <c r="N115" s="42">
        <f t="shared" si="39"/>
        <v>0</v>
      </c>
      <c r="O115" s="42">
        <v>0</v>
      </c>
      <c r="P115" s="42">
        <v>0</v>
      </c>
    </row>
    <row r="116" spans="1:16" ht="18.5" x14ac:dyDescent="0.35">
      <c r="C116" s="39"/>
      <c r="D116" s="46" t="s">
        <v>61</v>
      </c>
      <c r="E116" s="42">
        <f t="shared" si="30"/>
        <v>0</v>
      </c>
      <c r="F116" s="42">
        <v>0</v>
      </c>
      <c r="G116" s="42">
        <v>0</v>
      </c>
      <c r="H116" s="42">
        <f t="shared" si="37"/>
        <v>0</v>
      </c>
      <c r="I116" s="42">
        <v>0</v>
      </c>
      <c r="J116" s="42">
        <v>0</v>
      </c>
      <c r="K116" s="42">
        <f t="shared" si="38"/>
        <v>0</v>
      </c>
      <c r="L116" s="42">
        <v>0</v>
      </c>
      <c r="M116" s="42">
        <v>0</v>
      </c>
      <c r="N116" s="42">
        <f t="shared" si="39"/>
        <v>0</v>
      </c>
      <c r="O116" s="42">
        <v>0</v>
      </c>
      <c r="P116" s="42">
        <v>0</v>
      </c>
    </row>
    <row r="117" spans="1:16" ht="55.5" x14ac:dyDescent="0.35">
      <c r="A117" s="20"/>
      <c r="C117" s="47" t="s">
        <v>125</v>
      </c>
      <c r="D117" s="53" t="s">
        <v>92</v>
      </c>
      <c r="E117" s="50">
        <f t="shared" si="30"/>
        <v>7600</v>
      </c>
      <c r="F117" s="50">
        <v>7600</v>
      </c>
      <c r="G117" s="50">
        <v>0</v>
      </c>
      <c r="H117" s="50">
        <f t="shared" ref="H117:H120" si="40">I117+J117</f>
        <v>8000</v>
      </c>
      <c r="I117" s="50">
        <v>8000</v>
      </c>
      <c r="J117" s="50">
        <v>0</v>
      </c>
      <c r="K117" s="50">
        <f t="shared" ref="K117:K120" si="41">L117+M117</f>
        <v>8000</v>
      </c>
      <c r="L117" s="50">
        <v>8000</v>
      </c>
      <c r="M117" s="50">
        <v>0</v>
      </c>
      <c r="N117" s="50">
        <f t="shared" ref="N117:N120" si="42">O117+P117</f>
        <v>8000</v>
      </c>
      <c r="O117" s="50">
        <v>8000</v>
      </c>
      <c r="P117" s="50">
        <v>0</v>
      </c>
    </row>
    <row r="118" spans="1:16" ht="18.5" x14ac:dyDescent="0.35">
      <c r="A118" s="20"/>
      <c r="C118" s="39"/>
      <c r="D118" s="40" t="s">
        <v>57</v>
      </c>
      <c r="E118" s="41">
        <f t="shared" si="30"/>
        <v>570</v>
      </c>
      <c r="F118" s="41">
        <f>SUM(F119:F120)</f>
        <v>570</v>
      </c>
      <c r="G118" s="41">
        <f>SUM(G119:G120)</f>
        <v>0</v>
      </c>
      <c r="H118" s="41">
        <f t="shared" si="40"/>
        <v>570</v>
      </c>
      <c r="I118" s="41">
        <f>SUM(I119:I120)</f>
        <v>570</v>
      </c>
      <c r="J118" s="41">
        <f>SUM(J119:J120)</f>
        <v>0</v>
      </c>
      <c r="K118" s="41">
        <f t="shared" si="41"/>
        <v>570</v>
      </c>
      <c r="L118" s="41">
        <f>SUM(L119:L120)</f>
        <v>570</v>
      </c>
      <c r="M118" s="41">
        <f>SUM(M119:M120)</f>
        <v>0</v>
      </c>
      <c r="N118" s="41">
        <f t="shared" si="42"/>
        <v>570</v>
      </c>
      <c r="O118" s="41">
        <f>SUM(O119:O120)</f>
        <v>570</v>
      </c>
      <c r="P118" s="41">
        <f>SUM(P119:P120)</f>
        <v>0</v>
      </c>
    </row>
    <row r="119" spans="1:16" ht="18.5" x14ac:dyDescent="0.35">
      <c r="A119" s="20"/>
      <c r="C119" s="39"/>
      <c r="D119" s="46" t="s">
        <v>89</v>
      </c>
      <c r="E119" s="42">
        <f t="shared" si="30"/>
        <v>0</v>
      </c>
      <c r="F119" s="42">
        <v>0</v>
      </c>
      <c r="G119" s="42">
        <v>0</v>
      </c>
      <c r="H119" s="42">
        <f t="shared" si="40"/>
        <v>0</v>
      </c>
      <c r="I119" s="42">
        <v>0</v>
      </c>
      <c r="J119" s="42">
        <v>0</v>
      </c>
      <c r="K119" s="42">
        <f t="shared" si="41"/>
        <v>0</v>
      </c>
      <c r="L119" s="42">
        <v>0</v>
      </c>
      <c r="M119" s="42">
        <v>0</v>
      </c>
      <c r="N119" s="42">
        <f t="shared" si="42"/>
        <v>0</v>
      </c>
      <c r="O119" s="42">
        <v>0</v>
      </c>
      <c r="P119" s="42">
        <v>0</v>
      </c>
    </row>
    <row r="120" spans="1:16" ht="18.5" x14ac:dyDescent="0.35">
      <c r="A120" s="20"/>
      <c r="C120" s="39"/>
      <c r="D120" s="46" t="s">
        <v>61</v>
      </c>
      <c r="E120" s="42">
        <f t="shared" si="30"/>
        <v>570</v>
      </c>
      <c r="F120" s="42">
        <v>570</v>
      </c>
      <c r="G120" s="42">
        <v>0</v>
      </c>
      <c r="H120" s="42">
        <f t="shared" si="40"/>
        <v>570</v>
      </c>
      <c r="I120" s="42">
        <v>570</v>
      </c>
      <c r="J120" s="42">
        <v>0</v>
      </c>
      <c r="K120" s="42">
        <f t="shared" si="41"/>
        <v>570</v>
      </c>
      <c r="L120" s="42">
        <v>570</v>
      </c>
      <c r="M120" s="42">
        <v>0</v>
      </c>
      <c r="N120" s="42">
        <f t="shared" si="42"/>
        <v>570</v>
      </c>
      <c r="O120" s="42">
        <v>570</v>
      </c>
      <c r="P120" s="42">
        <v>0</v>
      </c>
    </row>
    <row r="121" spans="1:16" ht="74" x14ac:dyDescent="0.35">
      <c r="C121" s="47" t="s">
        <v>216</v>
      </c>
      <c r="D121" s="53" t="s">
        <v>217</v>
      </c>
      <c r="E121" s="50">
        <f t="shared" si="30"/>
        <v>250000</v>
      </c>
      <c r="F121" s="50">
        <v>250000</v>
      </c>
      <c r="G121" s="50">
        <v>0</v>
      </c>
      <c r="H121" s="50">
        <f t="shared" si="37"/>
        <v>0</v>
      </c>
      <c r="I121" s="50">
        <v>0</v>
      </c>
      <c r="J121" s="50">
        <v>0</v>
      </c>
      <c r="K121" s="50">
        <f t="shared" si="38"/>
        <v>0</v>
      </c>
      <c r="L121" s="50">
        <v>0</v>
      </c>
      <c r="M121" s="50">
        <v>0</v>
      </c>
      <c r="N121" s="50">
        <f t="shared" si="39"/>
        <v>0</v>
      </c>
      <c r="O121" s="50">
        <v>0</v>
      </c>
      <c r="P121" s="50">
        <v>0</v>
      </c>
    </row>
    <row r="122" spans="1:16" ht="18.5" x14ac:dyDescent="0.35">
      <c r="C122" s="39"/>
      <c r="D122" s="40" t="s">
        <v>57</v>
      </c>
      <c r="E122" s="41">
        <f t="shared" si="30"/>
        <v>0</v>
      </c>
      <c r="F122" s="41">
        <f>SUM(F123:F124)</f>
        <v>0</v>
      </c>
      <c r="G122" s="41">
        <f>SUM(G123:G124)</f>
        <v>0</v>
      </c>
      <c r="H122" s="41">
        <f t="shared" si="37"/>
        <v>0</v>
      </c>
      <c r="I122" s="41">
        <f>SUM(I123:I124)</f>
        <v>0</v>
      </c>
      <c r="J122" s="41">
        <f>SUM(J123:J124)</f>
        <v>0</v>
      </c>
      <c r="K122" s="41">
        <f t="shared" si="38"/>
        <v>0</v>
      </c>
      <c r="L122" s="41">
        <f>SUM(L123:L124)</f>
        <v>0</v>
      </c>
      <c r="M122" s="41">
        <f>SUM(M123:M124)</f>
        <v>0</v>
      </c>
      <c r="N122" s="41">
        <f t="shared" si="39"/>
        <v>0</v>
      </c>
      <c r="O122" s="41">
        <f>SUM(O123:O124)</f>
        <v>0</v>
      </c>
      <c r="P122" s="41">
        <f>SUM(P123:P124)</f>
        <v>0</v>
      </c>
    </row>
    <row r="123" spans="1:16" ht="18.5" x14ac:dyDescent="0.35">
      <c r="C123" s="39"/>
      <c r="D123" s="46" t="s">
        <v>89</v>
      </c>
      <c r="E123" s="42">
        <f t="shared" si="30"/>
        <v>0</v>
      </c>
      <c r="F123" s="42">
        <v>0</v>
      </c>
      <c r="G123" s="42">
        <v>0</v>
      </c>
      <c r="H123" s="42">
        <f t="shared" si="37"/>
        <v>0</v>
      </c>
      <c r="I123" s="42">
        <v>0</v>
      </c>
      <c r="J123" s="42">
        <v>0</v>
      </c>
      <c r="K123" s="42">
        <f t="shared" si="38"/>
        <v>0</v>
      </c>
      <c r="L123" s="42">
        <v>0</v>
      </c>
      <c r="M123" s="42">
        <v>0</v>
      </c>
      <c r="N123" s="42">
        <f t="shared" si="39"/>
        <v>0</v>
      </c>
      <c r="O123" s="42">
        <v>0</v>
      </c>
      <c r="P123" s="42">
        <v>0</v>
      </c>
    </row>
    <row r="124" spans="1:16" ht="18.5" x14ac:dyDescent="0.35">
      <c r="C124" s="39"/>
      <c r="D124" s="46" t="s">
        <v>61</v>
      </c>
      <c r="E124" s="42">
        <f t="shared" si="30"/>
        <v>0</v>
      </c>
      <c r="F124" s="42">
        <v>0</v>
      </c>
      <c r="G124" s="42">
        <v>0</v>
      </c>
      <c r="H124" s="42">
        <f t="shared" si="37"/>
        <v>0</v>
      </c>
      <c r="I124" s="42">
        <v>0</v>
      </c>
      <c r="J124" s="42">
        <v>0</v>
      </c>
      <c r="K124" s="42">
        <f t="shared" si="38"/>
        <v>0</v>
      </c>
      <c r="L124" s="42">
        <v>0</v>
      </c>
      <c r="M124" s="42">
        <v>0</v>
      </c>
      <c r="N124" s="42">
        <f t="shared" si="39"/>
        <v>0</v>
      </c>
      <c r="O124" s="42">
        <v>0</v>
      </c>
      <c r="P124" s="42">
        <v>0</v>
      </c>
    </row>
    <row r="125" spans="1:16" ht="18.5" x14ac:dyDescent="0.35">
      <c r="B125" s="20" t="s">
        <v>266</v>
      </c>
      <c r="C125" s="43" t="s">
        <v>133</v>
      </c>
      <c r="D125" s="44" t="s">
        <v>32</v>
      </c>
      <c r="E125" s="45">
        <f t="shared" si="30"/>
        <v>1498582</v>
      </c>
      <c r="F125" s="45">
        <f>F129+F133+F238+F321</f>
        <v>1498582</v>
      </c>
      <c r="G125" s="45">
        <f>G129+G133+G238+G321</f>
        <v>0</v>
      </c>
      <c r="H125" s="45">
        <f t="shared" si="37"/>
        <v>1193782</v>
      </c>
      <c r="I125" s="45">
        <f t="shared" ref="I125:J128" si="43">I129+I133+I238+I321</f>
        <v>1193782</v>
      </c>
      <c r="J125" s="45">
        <f t="shared" si="43"/>
        <v>0</v>
      </c>
      <c r="K125" s="45">
        <f t="shared" si="38"/>
        <v>1220156</v>
      </c>
      <c r="L125" s="45">
        <f t="shared" ref="L125:M128" si="44">L129+L133+L238+L321</f>
        <v>1220156</v>
      </c>
      <c r="M125" s="45">
        <f t="shared" si="44"/>
        <v>0</v>
      </c>
      <c r="N125" s="45">
        <f t="shared" si="39"/>
        <v>1241552</v>
      </c>
      <c r="O125" s="45">
        <f t="shared" ref="O125:P128" si="45">O129+O133+O238+O321</f>
        <v>1241552</v>
      </c>
      <c r="P125" s="45">
        <f t="shared" si="45"/>
        <v>0</v>
      </c>
    </row>
    <row r="126" spans="1:16" s="4" customFormat="1" ht="18.5" x14ac:dyDescent="0.35">
      <c r="A126" s="12"/>
      <c r="B126" s="12"/>
      <c r="C126" s="39"/>
      <c r="D126" s="40" t="s">
        <v>57</v>
      </c>
      <c r="E126" s="41">
        <f t="shared" si="30"/>
        <v>9636</v>
      </c>
      <c r="F126" s="41">
        <f t="shared" ref="F126:F128" si="46">F130+F134+F239+F322</f>
        <v>9636</v>
      </c>
      <c r="G126" s="41">
        <f>G130+G134+G239+G322</f>
        <v>0</v>
      </c>
      <c r="H126" s="41">
        <f t="shared" si="37"/>
        <v>9170</v>
      </c>
      <c r="I126" s="41">
        <f t="shared" si="43"/>
        <v>9170</v>
      </c>
      <c r="J126" s="41">
        <f t="shared" si="43"/>
        <v>0</v>
      </c>
      <c r="K126" s="41">
        <f t="shared" si="38"/>
        <v>9170</v>
      </c>
      <c r="L126" s="41">
        <f t="shared" si="44"/>
        <v>9170</v>
      </c>
      <c r="M126" s="41">
        <f t="shared" si="44"/>
        <v>0</v>
      </c>
      <c r="N126" s="41">
        <f t="shared" si="39"/>
        <v>9170</v>
      </c>
      <c r="O126" s="41">
        <f t="shared" si="45"/>
        <v>9170</v>
      </c>
      <c r="P126" s="41">
        <f t="shared" si="45"/>
        <v>0</v>
      </c>
    </row>
    <row r="127" spans="1:16" s="4" customFormat="1" ht="18.5" x14ac:dyDescent="0.35">
      <c r="A127" s="12"/>
      <c r="B127" s="12"/>
      <c r="C127" s="39"/>
      <c r="D127" s="46" t="s">
        <v>58</v>
      </c>
      <c r="E127" s="41">
        <f t="shared" si="30"/>
        <v>0</v>
      </c>
      <c r="F127" s="41">
        <f t="shared" si="46"/>
        <v>0</v>
      </c>
      <c r="G127" s="41">
        <f>G131+G135+G240+G323</f>
        <v>0</v>
      </c>
      <c r="H127" s="41">
        <f t="shared" si="37"/>
        <v>0</v>
      </c>
      <c r="I127" s="41">
        <f t="shared" si="43"/>
        <v>0</v>
      </c>
      <c r="J127" s="41">
        <f t="shared" si="43"/>
        <v>0</v>
      </c>
      <c r="K127" s="41">
        <f t="shared" si="38"/>
        <v>0</v>
      </c>
      <c r="L127" s="41">
        <f t="shared" si="44"/>
        <v>0</v>
      </c>
      <c r="M127" s="41">
        <f t="shared" si="44"/>
        <v>0</v>
      </c>
      <c r="N127" s="41">
        <f t="shared" si="39"/>
        <v>0</v>
      </c>
      <c r="O127" s="41">
        <f t="shared" si="45"/>
        <v>0</v>
      </c>
      <c r="P127" s="41">
        <f t="shared" si="45"/>
        <v>0</v>
      </c>
    </row>
    <row r="128" spans="1:16" s="4" customFormat="1" ht="18.5" x14ac:dyDescent="0.35">
      <c r="A128" s="12"/>
      <c r="B128" s="12"/>
      <c r="C128" s="39"/>
      <c r="D128" s="46" t="s">
        <v>59</v>
      </c>
      <c r="E128" s="41">
        <f t="shared" si="30"/>
        <v>9636</v>
      </c>
      <c r="F128" s="41">
        <f t="shared" si="46"/>
        <v>9636</v>
      </c>
      <c r="G128" s="41">
        <f>G132+G136+G241+G324</f>
        <v>0</v>
      </c>
      <c r="H128" s="41">
        <f t="shared" si="37"/>
        <v>9170</v>
      </c>
      <c r="I128" s="41">
        <f t="shared" si="43"/>
        <v>9170</v>
      </c>
      <c r="J128" s="41">
        <f t="shared" si="43"/>
        <v>0</v>
      </c>
      <c r="K128" s="41">
        <f t="shared" si="38"/>
        <v>9170</v>
      </c>
      <c r="L128" s="41">
        <f t="shared" si="44"/>
        <v>9170</v>
      </c>
      <c r="M128" s="41">
        <f t="shared" si="44"/>
        <v>0</v>
      </c>
      <c r="N128" s="41">
        <f t="shared" si="39"/>
        <v>9170</v>
      </c>
      <c r="O128" s="41">
        <f t="shared" si="45"/>
        <v>9170</v>
      </c>
      <c r="P128" s="41">
        <f t="shared" si="45"/>
        <v>0</v>
      </c>
    </row>
    <row r="129" spans="3:16" ht="37" x14ac:dyDescent="0.35">
      <c r="C129" s="47" t="s">
        <v>134</v>
      </c>
      <c r="D129" s="53" t="s">
        <v>33</v>
      </c>
      <c r="E129" s="50">
        <f t="shared" si="30"/>
        <v>800000</v>
      </c>
      <c r="F129" s="50">
        <v>800000</v>
      </c>
      <c r="G129" s="50">
        <v>0</v>
      </c>
      <c r="H129" s="50">
        <f t="shared" si="37"/>
        <v>800000</v>
      </c>
      <c r="I129" s="50">
        <v>800000</v>
      </c>
      <c r="J129" s="50">
        <v>0</v>
      </c>
      <c r="K129" s="50">
        <f t="shared" si="38"/>
        <v>800000</v>
      </c>
      <c r="L129" s="50">
        <v>800000</v>
      </c>
      <c r="M129" s="50">
        <v>0</v>
      </c>
      <c r="N129" s="50">
        <f t="shared" si="39"/>
        <v>800000</v>
      </c>
      <c r="O129" s="50">
        <v>800000</v>
      </c>
      <c r="P129" s="50">
        <v>0</v>
      </c>
    </row>
    <row r="130" spans="3:16" ht="18.5" x14ac:dyDescent="0.35">
      <c r="C130" s="39"/>
      <c r="D130" s="40" t="s">
        <v>57</v>
      </c>
      <c r="E130" s="41">
        <f t="shared" si="30"/>
        <v>320</v>
      </c>
      <c r="F130" s="41">
        <f>SUM(F131:F132)</f>
        <v>320</v>
      </c>
      <c r="G130" s="41">
        <f>SUM(G131:G132)</f>
        <v>0</v>
      </c>
      <c r="H130" s="41">
        <f t="shared" si="37"/>
        <v>320</v>
      </c>
      <c r="I130" s="41">
        <f>SUM(I131:I132)</f>
        <v>320</v>
      </c>
      <c r="J130" s="41">
        <f>SUM(J131:J132)</f>
        <v>0</v>
      </c>
      <c r="K130" s="41">
        <f t="shared" si="38"/>
        <v>320</v>
      </c>
      <c r="L130" s="41">
        <f>SUM(L131:L132)</f>
        <v>320</v>
      </c>
      <c r="M130" s="41">
        <f>SUM(M131:M132)</f>
        <v>0</v>
      </c>
      <c r="N130" s="41">
        <f t="shared" si="39"/>
        <v>320</v>
      </c>
      <c r="O130" s="41">
        <f>SUM(O131:O132)</f>
        <v>320</v>
      </c>
      <c r="P130" s="41">
        <f>SUM(P131:P132)</f>
        <v>0</v>
      </c>
    </row>
    <row r="131" spans="3:16" ht="18.5" x14ac:dyDescent="0.35">
      <c r="C131" s="39"/>
      <c r="D131" s="46" t="s">
        <v>89</v>
      </c>
      <c r="E131" s="42">
        <f t="shared" si="30"/>
        <v>0</v>
      </c>
      <c r="F131" s="42">
        <v>0</v>
      </c>
      <c r="G131" s="42">
        <v>0</v>
      </c>
      <c r="H131" s="42">
        <f t="shared" si="37"/>
        <v>0</v>
      </c>
      <c r="I131" s="42">
        <v>0</v>
      </c>
      <c r="J131" s="42">
        <v>0</v>
      </c>
      <c r="K131" s="42">
        <f t="shared" si="38"/>
        <v>0</v>
      </c>
      <c r="L131" s="42">
        <v>0</v>
      </c>
      <c r="M131" s="42">
        <v>0</v>
      </c>
      <c r="N131" s="42">
        <f t="shared" si="39"/>
        <v>0</v>
      </c>
      <c r="O131" s="42">
        <v>0</v>
      </c>
      <c r="P131" s="42">
        <v>0</v>
      </c>
    </row>
    <row r="132" spans="3:16" ht="18.5" x14ac:dyDescent="0.35">
      <c r="C132" s="39"/>
      <c r="D132" s="46" t="s">
        <v>61</v>
      </c>
      <c r="E132" s="42">
        <f t="shared" si="30"/>
        <v>320</v>
      </c>
      <c r="F132" s="42">
        <v>320</v>
      </c>
      <c r="G132" s="42">
        <v>0</v>
      </c>
      <c r="H132" s="42">
        <f t="shared" si="37"/>
        <v>320</v>
      </c>
      <c r="I132" s="42">
        <v>320</v>
      </c>
      <c r="J132" s="42">
        <v>0</v>
      </c>
      <c r="K132" s="42">
        <f t="shared" si="38"/>
        <v>320</v>
      </c>
      <c r="L132" s="42">
        <v>320</v>
      </c>
      <c r="M132" s="42">
        <v>0</v>
      </c>
      <c r="N132" s="42">
        <f t="shared" si="39"/>
        <v>320</v>
      </c>
      <c r="O132" s="42">
        <v>320</v>
      </c>
      <c r="P132" s="42">
        <v>0</v>
      </c>
    </row>
    <row r="133" spans="3:16" ht="18.5" x14ac:dyDescent="0.35">
      <c r="C133" s="47" t="s">
        <v>135</v>
      </c>
      <c r="D133" s="53" t="s">
        <v>15</v>
      </c>
      <c r="E133" s="50">
        <f t="shared" si="30"/>
        <v>96847</v>
      </c>
      <c r="F133" s="50">
        <f t="shared" ref="F133:G136" si="47">F137+F147+F158+F168+F176+F182+F193+F203+F213+F224+F230</f>
        <v>96847</v>
      </c>
      <c r="G133" s="50">
        <f t="shared" si="47"/>
        <v>0</v>
      </c>
      <c r="H133" s="50">
        <f t="shared" si="37"/>
        <v>124382</v>
      </c>
      <c r="I133" s="50">
        <f t="shared" ref="I133:J136" si="48">I137+I147+I158+I168+I176+I182+I193+I203+I213+I224+I230</f>
        <v>124382</v>
      </c>
      <c r="J133" s="50">
        <f t="shared" si="48"/>
        <v>0</v>
      </c>
      <c r="K133" s="50">
        <f t="shared" si="38"/>
        <v>132056</v>
      </c>
      <c r="L133" s="50">
        <f t="shared" ref="L133:M136" si="49">L137+L147+L158+L168+L176+L182+L193+L203+L213+L224+L230</f>
        <v>132056</v>
      </c>
      <c r="M133" s="50">
        <f t="shared" si="49"/>
        <v>0</v>
      </c>
      <c r="N133" s="50">
        <f t="shared" si="39"/>
        <v>138652</v>
      </c>
      <c r="O133" s="50">
        <f t="shared" ref="O133:P136" si="50">O137+O147+O158+O168+O176+O182+O193+O203+O213+O224+O230</f>
        <v>138652</v>
      </c>
      <c r="P133" s="50">
        <f t="shared" si="50"/>
        <v>0</v>
      </c>
    </row>
    <row r="134" spans="3:16" ht="18.5" x14ac:dyDescent="0.35">
      <c r="C134" s="39"/>
      <c r="D134" s="40" t="s">
        <v>57</v>
      </c>
      <c r="E134" s="41">
        <f t="shared" si="30"/>
        <v>129</v>
      </c>
      <c r="F134" s="41">
        <f t="shared" si="47"/>
        <v>129</v>
      </c>
      <c r="G134" s="41">
        <f t="shared" si="47"/>
        <v>0</v>
      </c>
      <c r="H134" s="41">
        <f t="shared" si="37"/>
        <v>129</v>
      </c>
      <c r="I134" s="41">
        <f t="shared" si="48"/>
        <v>129</v>
      </c>
      <c r="J134" s="41">
        <f t="shared" si="48"/>
        <v>0</v>
      </c>
      <c r="K134" s="41">
        <f t="shared" si="38"/>
        <v>129</v>
      </c>
      <c r="L134" s="41">
        <f t="shared" si="49"/>
        <v>129</v>
      </c>
      <c r="M134" s="41">
        <f t="shared" si="49"/>
        <v>0</v>
      </c>
      <c r="N134" s="41">
        <f t="shared" si="39"/>
        <v>129</v>
      </c>
      <c r="O134" s="41">
        <f t="shared" si="50"/>
        <v>129</v>
      </c>
      <c r="P134" s="41">
        <f t="shared" si="50"/>
        <v>0</v>
      </c>
    </row>
    <row r="135" spans="3:16" ht="18.5" x14ac:dyDescent="0.35">
      <c r="C135" s="39"/>
      <c r="D135" s="46" t="s">
        <v>89</v>
      </c>
      <c r="E135" s="42">
        <f t="shared" ref="E135:E198" si="51">F135+G135</f>
        <v>0</v>
      </c>
      <c r="F135" s="42">
        <f t="shared" si="47"/>
        <v>0</v>
      </c>
      <c r="G135" s="42">
        <f t="shared" si="47"/>
        <v>0</v>
      </c>
      <c r="H135" s="42">
        <f t="shared" si="37"/>
        <v>0</v>
      </c>
      <c r="I135" s="42">
        <f t="shared" si="48"/>
        <v>0</v>
      </c>
      <c r="J135" s="42">
        <f t="shared" si="48"/>
        <v>0</v>
      </c>
      <c r="K135" s="42">
        <f t="shared" si="38"/>
        <v>0</v>
      </c>
      <c r="L135" s="42">
        <f t="shared" si="49"/>
        <v>0</v>
      </c>
      <c r="M135" s="42">
        <f t="shared" si="49"/>
        <v>0</v>
      </c>
      <c r="N135" s="42">
        <f t="shared" si="39"/>
        <v>0</v>
      </c>
      <c r="O135" s="42">
        <f t="shared" si="50"/>
        <v>0</v>
      </c>
      <c r="P135" s="42">
        <f t="shared" si="50"/>
        <v>0</v>
      </c>
    </row>
    <row r="136" spans="3:16" ht="18.5" x14ac:dyDescent="0.35">
      <c r="C136" s="39"/>
      <c r="D136" s="46" t="s">
        <v>61</v>
      </c>
      <c r="E136" s="42">
        <f t="shared" si="51"/>
        <v>129</v>
      </c>
      <c r="F136" s="42">
        <f t="shared" si="47"/>
        <v>129</v>
      </c>
      <c r="G136" s="42">
        <f t="shared" si="47"/>
        <v>0</v>
      </c>
      <c r="H136" s="42">
        <f t="shared" si="37"/>
        <v>129</v>
      </c>
      <c r="I136" s="42">
        <f t="shared" si="48"/>
        <v>129</v>
      </c>
      <c r="J136" s="42">
        <f t="shared" si="48"/>
        <v>0</v>
      </c>
      <c r="K136" s="42">
        <f t="shared" si="38"/>
        <v>129</v>
      </c>
      <c r="L136" s="42">
        <f t="shared" si="49"/>
        <v>129</v>
      </c>
      <c r="M136" s="42">
        <f t="shared" si="49"/>
        <v>0</v>
      </c>
      <c r="N136" s="42">
        <f t="shared" si="39"/>
        <v>129</v>
      </c>
      <c r="O136" s="42">
        <f t="shared" si="50"/>
        <v>129</v>
      </c>
      <c r="P136" s="42">
        <f t="shared" si="50"/>
        <v>0</v>
      </c>
    </row>
    <row r="137" spans="3:16" ht="32.15" customHeight="1" x14ac:dyDescent="0.35">
      <c r="C137" s="47" t="s">
        <v>136</v>
      </c>
      <c r="D137" s="53" t="s">
        <v>34</v>
      </c>
      <c r="E137" s="50">
        <f t="shared" si="51"/>
        <v>2800</v>
      </c>
      <c r="F137" s="50">
        <f>SUM(F141:F146)</f>
        <v>2800</v>
      </c>
      <c r="G137" s="50">
        <f>SUM(G141:G146)</f>
        <v>0</v>
      </c>
      <c r="H137" s="50">
        <f t="shared" si="37"/>
        <v>4291</v>
      </c>
      <c r="I137" s="50">
        <f>SUM(I141:I146)</f>
        <v>4291</v>
      </c>
      <c r="J137" s="50">
        <f>SUM(J141:J146)</f>
        <v>0</v>
      </c>
      <c r="K137" s="50">
        <f t="shared" si="38"/>
        <v>5284</v>
      </c>
      <c r="L137" s="50">
        <f>SUM(L141:L146)</f>
        <v>5284</v>
      </c>
      <c r="M137" s="50">
        <f>SUM(M141:M146)</f>
        <v>0</v>
      </c>
      <c r="N137" s="50">
        <f t="shared" si="39"/>
        <v>6745</v>
      </c>
      <c r="O137" s="50">
        <f>SUM(O141:O146)</f>
        <v>6745</v>
      </c>
      <c r="P137" s="50">
        <f>SUM(P141:P146)</f>
        <v>0</v>
      </c>
    </row>
    <row r="138" spans="3:16" ht="18.5" x14ac:dyDescent="0.35">
      <c r="C138" s="39"/>
      <c r="D138" s="40" t="s">
        <v>57</v>
      </c>
      <c r="E138" s="41">
        <f t="shared" si="51"/>
        <v>6</v>
      </c>
      <c r="F138" s="41">
        <f>SUM(F139:F140)</f>
        <v>6</v>
      </c>
      <c r="G138" s="41">
        <f>SUM(G139:G140)</f>
        <v>0</v>
      </c>
      <c r="H138" s="41">
        <f t="shared" si="37"/>
        <v>6</v>
      </c>
      <c r="I138" s="41">
        <f>SUM(I139:I140)</f>
        <v>6</v>
      </c>
      <c r="J138" s="41">
        <f>SUM(J139:J140)</f>
        <v>0</v>
      </c>
      <c r="K138" s="41">
        <f t="shared" si="38"/>
        <v>6</v>
      </c>
      <c r="L138" s="41">
        <f>SUM(L139:L140)</f>
        <v>6</v>
      </c>
      <c r="M138" s="41">
        <f>SUM(M139:M140)</f>
        <v>0</v>
      </c>
      <c r="N138" s="41">
        <f t="shared" si="39"/>
        <v>6</v>
      </c>
      <c r="O138" s="41">
        <f>SUM(O139:O140)</f>
        <v>6</v>
      </c>
      <c r="P138" s="41">
        <f>SUM(P139:P140)</f>
        <v>0</v>
      </c>
    </row>
    <row r="139" spans="3:16" ht="18.5" x14ac:dyDescent="0.35">
      <c r="C139" s="39"/>
      <c r="D139" s="46" t="s">
        <v>89</v>
      </c>
      <c r="E139" s="42">
        <f t="shared" si="51"/>
        <v>0</v>
      </c>
      <c r="F139" s="42">
        <v>0</v>
      </c>
      <c r="G139" s="42">
        <v>0</v>
      </c>
      <c r="H139" s="42">
        <f t="shared" si="37"/>
        <v>0</v>
      </c>
      <c r="I139" s="42">
        <v>0</v>
      </c>
      <c r="J139" s="42">
        <v>0</v>
      </c>
      <c r="K139" s="42">
        <f t="shared" si="38"/>
        <v>0</v>
      </c>
      <c r="L139" s="42">
        <v>0</v>
      </c>
      <c r="M139" s="42">
        <v>0</v>
      </c>
      <c r="N139" s="42">
        <f t="shared" si="39"/>
        <v>0</v>
      </c>
      <c r="O139" s="42">
        <v>0</v>
      </c>
      <c r="P139" s="42">
        <v>0</v>
      </c>
    </row>
    <row r="140" spans="3:16" ht="18.5" x14ac:dyDescent="0.35">
      <c r="C140" s="39"/>
      <c r="D140" s="46" t="s">
        <v>61</v>
      </c>
      <c r="E140" s="42">
        <f t="shared" si="51"/>
        <v>6</v>
      </c>
      <c r="F140" s="42">
        <v>6</v>
      </c>
      <c r="G140" s="42">
        <v>0</v>
      </c>
      <c r="H140" s="42">
        <f t="shared" si="37"/>
        <v>6</v>
      </c>
      <c r="I140" s="42">
        <v>6</v>
      </c>
      <c r="J140" s="42">
        <v>0</v>
      </c>
      <c r="K140" s="42">
        <f t="shared" si="38"/>
        <v>6</v>
      </c>
      <c r="L140" s="42">
        <v>6</v>
      </c>
      <c r="M140" s="42">
        <v>0</v>
      </c>
      <c r="N140" s="42">
        <f t="shared" si="39"/>
        <v>6</v>
      </c>
      <c r="O140" s="42">
        <v>6</v>
      </c>
      <c r="P140" s="42">
        <v>0</v>
      </c>
    </row>
    <row r="141" spans="3:16" ht="18.5" x14ac:dyDescent="0.35">
      <c r="C141" s="39"/>
      <c r="D141" s="46" t="s">
        <v>63</v>
      </c>
      <c r="E141" s="42">
        <f t="shared" si="51"/>
        <v>1001</v>
      </c>
      <c r="F141" s="42">
        <v>1001</v>
      </c>
      <c r="G141" s="42">
        <v>0</v>
      </c>
      <c r="H141" s="42">
        <f t="shared" si="37"/>
        <v>2325</v>
      </c>
      <c r="I141" s="42">
        <v>2325</v>
      </c>
      <c r="J141" s="42">
        <v>0</v>
      </c>
      <c r="K141" s="42">
        <f t="shared" si="38"/>
        <v>3241</v>
      </c>
      <c r="L141" s="42">
        <v>3241</v>
      </c>
      <c r="M141" s="42">
        <v>0</v>
      </c>
      <c r="N141" s="42">
        <f t="shared" si="39"/>
        <v>4605</v>
      </c>
      <c r="O141" s="42">
        <v>4605</v>
      </c>
      <c r="P141" s="42">
        <v>0</v>
      </c>
    </row>
    <row r="142" spans="3:16" ht="55.5" x14ac:dyDescent="0.35">
      <c r="C142" s="39"/>
      <c r="D142" s="46" t="s">
        <v>64</v>
      </c>
      <c r="E142" s="42">
        <f t="shared" si="51"/>
        <v>74</v>
      </c>
      <c r="F142" s="42">
        <v>74</v>
      </c>
      <c r="G142" s="42">
        <v>0</v>
      </c>
      <c r="H142" s="42">
        <f t="shared" si="37"/>
        <v>90</v>
      </c>
      <c r="I142" s="42">
        <v>90</v>
      </c>
      <c r="J142" s="42">
        <v>0</v>
      </c>
      <c r="K142" s="42">
        <f t="shared" si="38"/>
        <v>99</v>
      </c>
      <c r="L142" s="42">
        <v>99</v>
      </c>
      <c r="M142" s="42">
        <v>0</v>
      </c>
      <c r="N142" s="42">
        <f t="shared" si="39"/>
        <v>110</v>
      </c>
      <c r="O142" s="42">
        <v>110</v>
      </c>
      <c r="P142" s="42">
        <v>0</v>
      </c>
    </row>
    <row r="143" spans="3:16" ht="18.5" x14ac:dyDescent="0.35">
      <c r="C143" s="39"/>
      <c r="D143" s="46" t="s">
        <v>65</v>
      </c>
      <c r="E143" s="42">
        <f t="shared" si="51"/>
        <v>334</v>
      </c>
      <c r="F143" s="42">
        <v>334</v>
      </c>
      <c r="G143" s="42">
        <v>0</v>
      </c>
      <c r="H143" s="42">
        <f t="shared" ref="H143:H206" si="52">I143+J143</f>
        <v>383</v>
      </c>
      <c r="I143" s="42">
        <v>383</v>
      </c>
      <c r="J143" s="42">
        <v>0</v>
      </c>
      <c r="K143" s="42">
        <f t="shared" ref="K143:K206" si="53">L143+M143</f>
        <v>421</v>
      </c>
      <c r="L143" s="42">
        <v>421</v>
      </c>
      <c r="M143" s="42">
        <v>0</v>
      </c>
      <c r="N143" s="42">
        <f t="shared" ref="N143:N206" si="54">O143+P143</f>
        <v>440</v>
      </c>
      <c r="O143" s="42">
        <v>440</v>
      </c>
      <c r="P143" s="42">
        <v>0</v>
      </c>
    </row>
    <row r="144" spans="3:16" ht="18.5" x14ac:dyDescent="0.35">
      <c r="C144" s="39"/>
      <c r="D144" s="46" t="s">
        <v>195</v>
      </c>
      <c r="E144" s="42">
        <f t="shared" si="51"/>
        <v>126</v>
      </c>
      <c r="F144" s="42">
        <v>126</v>
      </c>
      <c r="G144" s="42">
        <v>0</v>
      </c>
      <c r="H144" s="42">
        <f t="shared" si="52"/>
        <v>141</v>
      </c>
      <c r="I144" s="42">
        <v>141</v>
      </c>
      <c r="J144" s="42">
        <v>0</v>
      </c>
      <c r="K144" s="42">
        <f t="shared" si="53"/>
        <v>141</v>
      </c>
      <c r="L144" s="42">
        <v>141</v>
      </c>
      <c r="M144" s="42">
        <v>0</v>
      </c>
      <c r="N144" s="42">
        <f t="shared" si="54"/>
        <v>180</v>
      </c>
      <c r="O144" s="42">
        <v>180</v>
      </c>
      <c r="P144" s="42">
        <v>0</v>
      </c>
    </row>
    <row r="145" spans="3:16" ht="37" x14ac:dyDescent="0.35">
      <c r="C145" s="39"/>
      <c r="D145" s="46" t="s">
        <v>196</v>
      </c>
      <c r="E145" s="42">
        <f t="shared" si="51"/>
        <v>227</v>
      </c>
      <c r="F145" s="42">
        <v>227</v>
      </c>
      <c r="G145" s="42">
        <v>0</v>
      </c>
      <c r="H145" s="42">
        <f t="shared" si="52"/>
        <v>227</v>
      </c>
      <c r="I145" s="42">
        <v>227</v>
      </c>
      <c r="J145" s="42">
        <v>0</v>
      </c>
      <c r="K145" s="42">
        <f t="shared" si="53"/>
        <v>227</v>
      </c>
      <c r="L145" s="42">
        <v>227</v>
      </c>
      <c r="M145" s="42">
        <v>0</v>
      </c>
      <c r="N145" s="42">
        <f t="shared" si="54"/>
        <v>230</v>
      </c>
      <c r="O145" s="42">
        <v>230</v>
      </c>
      <c r="P145" s="42">
        <v>0</v>
      </c>
    </row>
    <row r="146" spans="3:16" ht="29.15" customHeight="1" x14ac:dyDescent="0.35">
      <c r="C146" s="39"/>
      <c r="D146" s="46" t="s">
        <v>179</v>
      </c>
      <c r="E146" s="42">
        <f t="shared" si="51"/>
        <v>1038</v>
      </c>
      <c r="F146" s="42">
        <v>1038</v>
      </c>
      <c r="G146" s="42">
        <v>0</v>
      </c>
      <c r="H146" s="42">
        <f t="shared" si="52"/>
        <v>1125</v>
      </c>
      <c r="I146" s="42">
        <v>1125</v>
      </c>
      <c r="J146" s="42">
        <v>0</v>
      </c>
      <c r="K146" s="42">
        <f t="shared" si="53"/>
        <v>1155</v>
      </c>
      <c r="L146" s="42">
        <v>1155</v>
      </c>
      <c r="M146" s="42">
        <v>0</v>
      </c>
      <c r="N146" s="42">
        <f t="shared" si="54"/>
        <v>1180</v>
      </c>
      <c r="O146" s="42">
        <v>1180</v>
      </c>
      <c r="P146" s="42">
        <v>0</v>
      </c>
    </row>
    <row r="147" spans="3:16" ht="49.5" customHeight="1" x14ac:dyDescent="0.35">
      <c r="C147" s="47" t="s">
        <v>137</v>
      </c>
      <c r="D147" s="53" t="s">
        <v>35</v>
      </c>
      <c r="E147" s="50">
        <f t="shared" si="51"/>
        <v>27958</v>
      </c>
      <c r="F147" s="50">
        <f>F151+F152+F153+F154+F155+F156+F157</f>
        <v>27958</v>
      </c>
      <c r="G147" s="50">
        <f>G151+G152+G153+G154+G155+G156+G157</f>
        <v>0</v>
      </c>
      <c r="H147" s="50">
        <f t="shared" si="52"/>
        <v>30750</v>
      </c>
      <c r="I147" s="50">
        <f>I151+I152+I153+I154+I155+I156+I157</f>
        <v>30750</v>
      </c>
      <c r="J147" s="50">
        <f>J151+J152+J153+J154+J155+J156+J157</f>
        <v>0</v>
      </c>
      <c r="K147" s="50">
        <f t="shared" si="53"/>
        <v>33820</v>
      </c>
      <c r="L147" s="50">
        <f>L151+L152+L153+L154+L155+L156+L157</f>
        <v>33820</v>
      </c>
      <c r="M147" s="50">
        <f>M151+M152+M153+M154+M155+M156+M157</f>
        <v>0</v>
      </c>
      <c r="N147" s="50">
        <f t="shared" si="54"/>
        <v>34615</v>
      </c>
      <c r="O147" s="50">
        <f>O151+O152+O153+O154+O155+O156+O157</f>
        <v>34615</v>
      </c>
      <c r="P147" s="50">
        <f>P151+P152+P153+P154+P155+P156+P157</f>
        <v>0</v>
      </c>
    </row>
    <row r="148" spans="3:16" ht="18.5" x14ac:dyDescent="0.35">
      <c r="C148" s="39"/>
      <c r="D148" s="40" t="s">
        <v>57</v>
      </c>
      <c r="E148" s="41">
        <f t="shared" si="51"/>
        <v>2</v>
      </c>
      <c r="F148" s="41">
        <f>SUM(F149:F150)</f>
        <v>2</v>
      </c>
      <c r="G148" s="41">
        <f>SUM(G149:G150)</f>
        <v>0</v>
      </c>
      <c r="H148" s="41">
        <f t="shared" si="52"/>
        <v>2</v>
      </c>
      <c r="I148" s="41">
        <f>SUM(I149:I150)</f>
        <v>2</v>
      </c>
      <c r="J148" s="41">
        <f>SUM(J149:J150)</f>
        <v>0</v>
      </c>
      <c r="K148" s="41">
        <f t="shared" si="53"/>
        <v>2</v>
      </c>
      <c r="L148" s="41">
        <f>SUM(L149:L150)</f>
        <v>2</v>
      </c>
      <c r="M148" s="41">
        <f>SUM(M149:M150)</f>
        <v>0</v>
      </c>
      <c r="N148" s="41">
        <f t="shared" si="54"/>
        <v>2</v>
      </c>
      <c r="O148" s="41">
        <f>SUM(O149:O150)</f>
        <v>2</v>
      </c>
      <c r="P148" s="41">
        <f>SUM(P149:P150)</f>
        <v>0</v>
      </c>
    </row>
    <row r="149" spans="3:16" ht="18.5" x14ac:dyDescent="0.35">
      <c r="C149" s="39"/>
      <c r="D149" s="46" t="s">
        <v>89</v>
      </c>
      <c r="E149" s="42">
        <f t="shared" si="51"/>
        <v>0</v>
      </c>
      <c r="F149" s="42">
        <v>0</v>
      </c>
      <c r="G149" s="42">
        <v>0</v>
      </c>
      <c r="H149" s="42">
        <f t="shared" si="52"/>
        <v>0</v>
      </c>
      <c r="I149" s="42">
        <v>0</v>
      </c>
      <c r="J149" s="42">
        <v>0</v>
      </c>
      <c r="K149" s="42">
        <f t="shared" si="53"/>
        <v>0</v>
      </c>
      <c r="L149" s="42">
        <v>0</v>
      </c>
      <c r="M149" s="42">
        <v>0</v>
      </c>
      <c r="N149" s="42">
        <f t="shared" si="54"/>
        <v>0</v>
      </c>
      <c r="O149" s="42">
        <v>0</v>
      </c>
      <c r="P149" s="42">
        <v>0</v>
      </c>
    </row>
    <row r="150" spans="3:16" ht="18.5" x14ac:dyDescent="0.35">
      <c r="C150" s="39"/>
      <c r="D150" s="46" t="s">
        <v>61</v>
      </c>
      <c r="E150" s="42">
        <f t="shared" si="51"/>
        <v>2</v>
      </c>
      <c r="F150" s="42">
        <v>2</v>
      </c>
      <c r="G150" s="42">
        <v>0</v>
      </c>
      <c r="H150" s="42">
        <f t="shared" si="52"/>
        <v>2</v>
      </c>
      <c r="I150" s="42">
        <v>2</v>
      </c>
      <c r="J150" s="42">
        <v>0</v>
      </c>
      <c r="K150" s="42">
        <f t="shared" si="53"/>
        <v>2</v>
      </c>
      <c r="L150" s="42">
        <v>2</v>
      </c>
      <c r="M150" s="42">
        <v>0</v>
      </c>
      <c r="N150" s="42">
        <f t="shared" si="54"/>
        <v>2</v>
      </c>
      <c r="O150" s="42">
        <v>2</v>
      </c>
      <c r="P150" s="42">
        <v>0</v>
      </c>
    </row>
    <row r="151" spans="3:16" ht="18.5" x14ac:dyDescent="0.35">
      <c r="C151" s="39"/>
      <c r="D151" s="46" t="s">
        <v>66</v>
      </c>
      <c r="E151" s="42">
        <f t="shared" si="51"/>
        <v>22000</v>
      </c>
      <c r="F151" s="42">
        <v>22000</v>
      </c>
      <c r="G151" s="42">
        <v>0</v>
      </c>
      <c r="H151" s="42">
        <f t="shared" si="52"/>
        <v>22965</v>
      </c>
      <c r="I151" s="42">
        <v>22965</v>
      </c>
      <c r="J151" s="42">
        <v>0</v>
      </c>
      <c r="K151" s="42">
        <f t="shared" si="53"/>
        <v>25260</v>
      </c>
      <c r="L151" s="42">
        <v>25260</v>
      </c>
      <c r="M151" s="42">
        <v>0</v>
      </c>
      <c r="N151" s="42">
        <f t="shared" si="54"/>
        <v>24273</v>
      </c>
      <c r="O151" s="42">
        <v>24273</v>
      </c>
      <c r="P151" s="42">
        <v>0</v>
      </c>
    </row>
    <row r="152" spans="3:16" ht="37" x14ac:dyDescent="0.35">
      <c r="C152" s="39"/>
      <c r="D152" s="46" t="s">
        <v>67</v>
      </c>
      <c r="E152" s="42">
        <f t="shared" si="51"/>
        <v>70</v>
      </c>
      <c r="F152" s="42">
        <v>70</v>
      </c>
      <c r="G152" s="42">
        <v>0</v>
      </c>
      <c r="H152" s="42">
        <f t="shared" si="52"/>
        <v>197</v>
      </c>
      <c r="I152" s="42">
        <v>197</v>
      </c>
      <c r="J152" s="42">
        <v>0</v>
      </c>
      <c r="K152" s="42">
        <f t="shared" si="53"/>
        <v>216</v>
      </c>
      <c r="L152" s="42">
        <v>216</v>
      </c>
      <c r="M152" s="42">
        <v>0</v>
      </c>
      <c r="N152" s="42">
        <f t="shared" si="54"/>
        <v>300</v>
      </c>
      <c r="O152" s="42">
        <v>300</v>
      </c>
      <c r="P152" s="42">
        <v>0</v>
      </c>
    </row>
    <row r="153" spans="3:16" ht="55.5" x14ac:dyDescent="0.35">
      <c r="C153" s="39"/>
      <c r="D153" s="46" t="s">
        <v>184</v>
      </c>
      <c r="E153" s="42">
        <f t="shared" si="51"/>
        <v>4200</v>
      </c>
      <c r="F153" s="42">
        <v>4200</v>
      </c>
      <c r="G153" s="42">
        <v>0</v>
      </c>
      <c r="H153" s="42">
        <f t="shared" si="52"/>
        <v>5540</v>
      </c>
      <c r="I153" s="42">
        <v>5540</v>
      </c>
      <c r="J153" s="42">
        <v>0</v>
      </c>
      <c r="K153" s="42">
        <f t="shared" si="53"/>
        <v>6094</v>
      </c>
      <c r="L153" s="42">
        <v>6094</v>
      </c>
      <c r="M153" s="42">
        <v>0</v>
      </c>
      <c r="N153" s="42">
        <f t="shared" si="54"/>
        <v>5877</v>
      </c>
      <c r="O153" s="42">
        <v>5877</v>
      </c>
      <c r="P153" s="42">
        <v>0</v>
      </c>
    </row>
    <row r="154" spans="3:16" ht="18.5" x14ac:dyDescent="0.35">
      <c r="C154" s="39"/>
      <c r="D154" s="46" t="s">
        <v>69</v>
      </c>
      <c r="E154" s="42">
        <f t="shared" si="51"/>
        <v>1500</v>
      </c>
      <c r="F154" s="42">
        <v>1500</v>
      </c>
      <c r="G154" s="42">
        <v>0</v>
      </c>
      <c r="H154" s="42">
        <f t="shared" si="52"/>
        <v>1708</v>
      </c>
      <c r="I154" s="42">
        <v>1708</v>
      </c>
      <c r="J154" s="42">
        <v>0</v>
      </c>
      <c r="K154" s="42">
        <f t="shared" si="53"/>
        <v>1878</v>
      </c>
      <c r="L154" s="42">
        <v>1878</v>
      </c>
      <c r="M154" s="42">
        <v>0</v>
      </c>
      <c r="N154" s="42">
        <f t="shared" si="54"/>
        <v>3643</v>
      </c>
      <c r="O154" s="42">
        <v>3643</v>
      </c>
      <c r="P154" s="42">
        <v>0</v>
      </c>
    </row>
    <row r="155" spans="3:16" ht="37" x14ac:dyDescent="0.35">
      <c r="C155" s="39"/>
      <c r="D155" s="46" t="s">
        <v>93</v>
      </c>
      <c r="E155" s="42">
        <f t="shared" si="51"/>
        <v>30</v>
      </c>
      <c r="F155" s="42">
        <v>30</v>
      </c>
      <c r="G155" s="42">
        <v>0</v>
      </c>
      <c r="H155" s="42">
        <f t="shared" si="52"/>
        <v>122</v>
      </c>
      <c r="I155" s="42">
        <v>122</v>
      </c>
      <c r="J155" s="42">
        <v>0</v>
      </c>
      <c r="K155" s="42">
        <f t="shared" si="53"/>
        <v>132</v>
      </c>
      <c r="L155" s="42">
        <v>132</v>
      </c>
      <c r="M155" s="42">
        <v>0</v>
      </c>
      <c r="N155" s="42">
        <f t="shared" si="54"/>
        <v>132</v>
      </c>
      <c r="O155" s="42">
        <v>132</v>
      </c>
      <c r="P155" s="42">
        <v>0</v>
      </c>
    </row>
    <row r="156" spans="3:16" ht="37" x14ac:dyDescent="0.35">
      <c r="C156" s="39"/>
      <c r="D156" s="46" t="s">
        <v>68</v>
      </c>
      <c r="E156" s="42">
        <f t="shared" si="51"/>
        <v>50</v>
      </c>
      <c r="F156" s="42">
        <v>50</v>
      </c>
      <c r="G156" s="42">
        <v>0</v>
      </c>
      <c r="H156" s="42">
        <f t="shared" si="52"/>
        <v>36</v>
      </c>
      <c r="I156" s="42">
        <v>36</v>
      </c>
      <c r="J156" s="42">
        <v>0</v>
      </c>
      <c r="K156" s="42">
        <f t="shared" si="53"/>
        <v>40</v>
      </c>
      <c r="L156" s="42">
        <v>40</v>
      </c>
      <c r="M156" s="42">
        <v>0</v>
      </c>
      <c r="N156" s="42">
        <f t="shared" si="54"/>
        <v>40</v>
      </c>
      <c r="O156" s="42">
        <v>40</v>
      </c>
      <c r="P156" s="42">
        <v>0</v>
      </c>
    </row>
    <row r="157" spans="3:16" ht="74" x14ac:dyDescent="0.35">
      <c r="C157" s="39"/>
      <c r="D157" s="46" t="s">
        <v>185</v>
      </c>
      <c r="E157" s="42">
        <f t="shared" si="51"/>
        <v>108</v>
      </c>
      <c r="F157" s="42">
        <v>108</v>
      </c>
      <c r="G157" s="42">
        <v>0</v>
      </c>
      <c r="H157" s="42">
        <f t="shared" si="52"/>
        <v>182</v>
      </c>
      <c r="I157" s="42">
        <v>182</v>
      </c>
      <c r="J157" s="42">
        <v>0</v>
      </c>
      <c r="K157" s="42">
        <f t="shared" si="53"/>
        <v>200</v>
      </c>
      <c r="L157" s="42">
        <v>200</v>
      </c>
      <c r="M157" s="42">
        <v>0</v>
      </c>
      <c r="N157" s="42">
        <f t="shared" si="54"/>
        <v>350</v>
      </c>
      <c r="O157" s="42">
        <v>350</v>
      </c>
      <c r="P157" s="42">
        <v>0</v>
      </c>
    </row>
    <row r="158" spans="3:16" ht="40.5" customHeight="1" x14ac:dyDescent="0.35">
      <c r="C158" s="47" t="s">
        <v>138</v>
      </c>
      <c r="D158" s="53" t="s">
        <v>36</v>
      </c>
      <c r="E158" s="50">
        <f t="shared" si="51"/>
        <v>2200</v>
      </c>
      <c r="F158" s="50">
        <f>SUM(F162:F167)</f>
        <v>2200</v>
      </c>
      <c r="G158" s="50">
        <f>SUM(G162:G167)</f>
        <v>0</v>
      </c>
      <c r="H158" s="50">
        <f t="shared" si="52"/>
        <v>2200</v>
      </c>
      <c r="I158" s="50">
        <f>SUM(I162:I167)</f>
        <v>2200</v>
      </c>
      <c r="J158" s="50">
        <f>SUM(J162:J167)</f>
        <v>0</v>
      </c>
      <c r="K158" s="50">
        <f t="shared" si="53"/>
        <v>2283</v>
      </c>
      <c r="L158" s="50">
        <f>SUM(L162:L167)</f>
        <v>2283</v>
      </c>
      <c r="M158" s="50">
        <f>SUM(M162:M167)</f>
        <v>0</v>
      </c>
      <c r="N158" s="50">
        <f t="shared" si="54"/>
        <v>2512</v>
      </c>
      <c r="O158" s="50">
        <f>SUM(O162:O167)</f>
        <v>2512</v>
      </c>
      <c r="P158" s="50">
        <f>SUM(P162:P167)</f>
        <v>0</v>
      </c>
    </row>
    <row r="159" spans="3:16" ht="18.5" x14ac:dyDescent="0.35">
      <c r="C159" s="39"/>
      <c r="D159" s="40" t="s">
        <v>57</v>
      </c>
      <c r="E159" s="41">
        <f t="shared" si="51"/>
        <v>0</v>
      </c>
      <c r="F159" s="41">
        <f>SUM(F160:F161)</f>
        <v>0</v>
      </c>
      <c r="G159" s="41">
        <f>SUM(G160:G161)</f>
        <v>0</v>
      </c>
      <c r="H159" s="41">
        <f t="shared" si="52"/>
        <v>0</v>
      </c>
      <c r="I159" s="41">
        <f>SUM(I160:I161)</f>
        <v>0</v>
      </c>
      <c r="J159" s="41">
        <f>SUM(J160:J161)</f>
        <v>0</v>
      </c>
      <c r="K159" s="41">
        <f t="shared" si="53"/>
        <v>0</v>
      </c>
      <c r="L159" s="41">
        <f>SUM(L160:L161)</f>
        <v>0</v>
      </c>
      <c r="M159" s="41">
        <f>SUM(M160:M161)</f>
        <v>0</v>
      </c>
      <c r="N159" s="41">
        <f t="shared" si="54"/>
        <v>0</v>
      </c>
      <c r="O159" s="41">
        <f>SUM(O160:O161)</f>
        <v>0</v>
      </c>
      <c r="P159" s="41">
        <f>SUM(P160:P161)</f>
        <v>0</v>
      </c>
    </row>
    <row r="160" spans="3:16" ht="18.5" x14ac:dyDescent="0.35">
      <c r="C160" s="39"/>
      <c r="D160" s="46" t="s">
        <v>89</v>
      </c>
      <c r="E160" s="42">
        <f t="shared" si="51"/>
        <v>0</v>
      </c>
      <c r="F160" s="42">
        <v>0</v>
      </c>
      <c r="G160" s="42">
        <v>0</v>
      </c>
      <c r="H160" s="42">
        <f t="shared" si="52"/>
        <v>0</v>
      </c>
      <c r="I160" s="42">
        <v>0</v>
      </c>
      <c r="J160" s="42">
        <v>0</v>
      </c>
      <c r="K160" s="42">
        <f t="shared" si="53"/>
        <v>0</v>
      </c>
      <c r="L160" s="42">
        <v>0</v>
      </c>
      <c r="M160" s="42">
        <v>0</v>
      </c>
      <c r="N160" s="42">
        <f t="shared" si="54"/>
        <v>0</v>
      </c>
      <c r="O160" s="42">
        <v>0</v>
      </c>
      <c r="P160" s="42">
        <v>0</v>
      </c>
    </row>
    <row r="161" spans="3:16" ht="18.5" x14ac:dyDescent="0.35">
      <c r="C161" s="39"/>
      <c r="D161" s="46" t="s">
        <v>61</v>
      </c>
      <c r="E161" s="42">
        <f t="shared" si="51"/>
        <v>0</v>
      </c>
      <c r="F161" s="42">
        <v>0</v>
      </c>
      <c r="G161" s="42">
        <v>0</v>
      </c>
      <c r="H161" s="42">
        <f t="shared" si="52"/>
        <v>0</v>
      </c>
      <c r="I161" s="42">
        <v>0</v>
      </c>
      <c r="J161" s="42">
        <v>0</v>
      </c>
      <c r="K161" s="42">
        <f t="shared" si="53"/>
        <v>0</v>
      </c>
      <c r="L161" s="42">
        <v>0</v>
      </c>
      <c r="M161" s="42">
        <v>0</v>
      </c>
      <c r="N161" s="42">
        <f t="shared" si="54"/>
        <v>0</v>
      </c>
      <c r="O161" s="42">
        <v>0</v>
      </c>
      <c r="P161" s="42">
        <v>0</v>
      </c>
    </row>
    <row r="162" spans="3:16" ht="148" x14ac:dyDescent="0.35">
      <c r="C162" s="39"/>
      <c r="D162" s="46" t="s">
        <v>218</v>
      </c>
      <c r="E162" s="42">
        <f t="shared" si="51"/>
        <v>1123.5</v>
      </c>
      <c r="F162" s="42">
        <v>1123.5</v>
      </c>
      <c r="G162" s="42">
        <v>0</v>
      </c>
      <c r="H162" s="42">
        <f t="shared" si="52"/>
        <v>1123.5</v>
      </c>
      <c r="I162" s="42">
        <v>1123.5</v>
      </c>
      <c r="J162" s="42">
        <v>0</v>
      </c>
      <c r="K162" s="42">
        <f t="shared" si="53"/>
        <v>1150</v>
      </c>
      <c r="L162" s="42">
        <v>1150</v>
      </c>
      <c r="M162" s="42">
        <v>0</v>
      </c>
      <c r="N162" s="42">
        <f t="shared" si="54"/>
        <v>1150</v>
      </c>
      <c r="O162" s="42">
        <v>1150</v>
      </c>
      <c r="P162" s="42">
        <v>0</v>
      </c>
    </row>
    <row r="163" spans="3:16" ht="58" customHeight="1" x14ac:dyDescent="0.35">
      <c r="C163" s="39"/>
      <c r="D163" s="46" t="s">
        <v>203</v>
      </c>
      <c r="E163" s="42">
        <f t="shared" si="51"/>
        <v>617</v>
      </c>
      <c r="F163" s="42">
        <v>617</v>
      </c>
      <c r="G163" s="42">
        <v>0</v>
      </c>
      <c r="H163" s="42">
        <f t="shared" si="52"/>
        <v>617</v>
      </c>
      <c r="I163" s="42">
        <v>617</v>
      </c>
      <c r="J163" s="42">
        <v>0</v>
      </c>
      <c r="K163" s="42">
        <f t="shared" si="53"/>
        <v>650</v>
      </c>
      <c r="L163" s="42">
        <v>650</v>
      </c>
      <c r="M163" s="42">
        <v>0</v>
      </c>
      <c r="N163" s="42">
        <f t="shared" si="54"/>
        <v>852</v>
      </c>
      <c r="O163" s="42">
        <v>852</v>
      </c>
      <c r="P163" s="42">
        <v>0</v>
      </c>
    </row>
    <row r="164" spans="3:16" ht="37" x14ac:dyDescent="0.35">
      <c r="C164" s="39"/>
      <c r="D164" s="46" t="s">
        <v>219</v>
      </c>
      <c r="E164" s="42">
        <f t="shared" si="51"/>
        <v>50</v>
      </c>
      <c r="F164" s="42">
        <v>50</v>
      </c>
      <c r="G164" s="42">
        <v>0</v>
      </c>
      <c r="H164" s="42">
        <f t="shared" si="52"/>
        <v>50</v>
      </c>
      <c r="I164" s="42">
        <v>50</v>
      </c>
      <c r="J164" s="42">
        <v>0</v>
      </c>
      <c r="K164" s="42">
        <f t="shared" si="53"/>
        <v>50</v>
      </c>
      <c r="L164" s="42">
        <v>50</v>
      </c>
      <c r="M164" s="42">
        <v>0</v>
      </c>
      <c r="N164" s="42">
        <f t="shared" si="54"/>
        <v>55</v>
      </c>
      <c r="O164" s="42">
        <v>55</v>
      </c>
      <c r="P164" s="42">
        <v>0</v>
      </c>
    </row>
    <row r="165" spans="3:16" ht="18.5" x14ac:dyDescent="0.35">
      <c r="C165" s="39"/>
      <c r="D165" s="46" t="s">
        <v>70</v>
      </c>
      <c r="E165" s="42">
        <f t="shared" si="51"/>
        <v>22</v>
      </c>
      <c r="F165" s="42">
        <v>22</v>
      </c>
      <c r="G165" s="42">
        <v>0</v>
      </c>
      <c r="H165" s="42">
        <f t="shared" si="52"/>
        <v>22</v>
      </c>
      <c r="I165" s="42">
        <v>22</v>
      </c>
      <c r="J165" s="42">
        <v>0</v>
      </c>
      <c r="K165" s="42">
        <f t="shared" si="53"/>
        <v>23</v>
      </c>
      <c r="L165" s="42">
        <v>23</v>
      </c>
      <c r="M165" s="42">
        <v>0</v>
      </c>
      <c r="N165" s="42">
        <f t="shared" si="54"/>
        <v>25</v>
      </c>
      <c r="O165" s="42">
        <v>25</v>
      </c>
      <c r="P165" s="42">
        <v>0</v>
      </c>
    </row>
    <row r="166" spans="3:16" ht="18.5" x14ac:dyDescent="0.35">
      <c r="C166" s="39"/>
      <c r="D166" s="46" t="s">
        <v>186</v>
      </c>
      <c r="E166" s="42">
        <f t="shared" si="51"/>
        <v>65</v>
      </c>
      <c r="F166" s="42">
        <v>65</v>
      </c>
      <c r="G166" s="42">
        <v>0</v>
      </c>
      <c r="H166" s="42">
        <f t="shared" si="52"/>
        <v>65</v>
      </c>
      <c r="I166" s="42">
        <v>65</v>
      </c>
      <c r="J166" s="42">
        <v>0</v>
      </c>
      <c r="K166" s="42">
        <f t="shared" si="53"/>
        <v>70</v>
      </c>
      <c r="L166" s="42">
        <v>70</v>
      </c>
      <c r="M166" s="42">
        <v>0</v>
      </c>
      <c r="N166" s="42">
        <f t="shared" si="54"/>
        <v>80</v>
      </c>
      <c r="O166" s="42">
        <v>80</v>
      </c>
      <c r="P166" s="42">
        <v>0</v>
      </c>
    </row>
    <row r="167" spans="3:16" ht="111" x14ac:dyDescent="0.35">
      <c r="C167" s="39"/>
      <c r="D167" s="46" t="s">
        <v>220</v>
      </c>
      <c r="E167" s="42">
        <f t="shared" si="51"/>
        <v>322.5</v>
      </c>
      <c r="F167" s="42">
        <v>322.5</v>
      </c>
      <c r="G167" s="42">
        <v>0</v>
      </c>
      <c r="H167" s="42">
        <f t="shared" si="52"/>
        <v>322.5</v>
      </c>
      <c r="I167" s="42">
        <v>322.5</v>
      </c>
      <c r="J167" s="42">
        <v>0</v>
      </c>
      <c r="K167" s="42">
        <f t="shared" si="53"/>
        <v>340</v>
      </c>
      <c r="L167" s="42">
        <v>340</v>
      </c>
      <c r="M167" s="42">
        <v>0</v>
      </c>
      <c r="N167" s="42">
        <f t="shared" si="54"/>
        <v>350</v>
      </c>
      <c r="O167" s="42">
        <v>350</v>
      </c>
      <c r="P167" s="42">
        <v>0</v>
      </c>
    </row>
    <row r="168" spans="3:16" ht="49.5" customHeight="1" x14ac:dyDescent="0.35">
      <c r="C168" s="47" t="s">
        <v>139</v>
      </c>
      <c r="D168" s="53" t="s">
        <v>37</v>
      </c>
      <c r="E168" s="50">
        <f t="shared" si="51"/>
        <v>4000</v>
      </c>
      <c r="F168" s="50">
        <f>SUM(F172:F175)</f>
        <v>4000</v>
      </c>
      <c r="G168" s="50">
        <f>SUM(G172:G175)</f>
        <v>0</v>
      </c>
      <c r="H168" s="50">
        <f t="shared" si="52"/>
        <v>6642</v>
      </c>
      <c r="I168" s="50">
        <f>SUM(I172:I175)</f>
        <v>6642</v>
      </c>
      <c r="J168" s="50">
        <f>SUM(J172:J175)</f>
        <v>0</v>
      </c>
      <c r="K168" s="50">
        <f t="shared" si="53"/>
        <v>6970</v>
      </c>
      <c r="L168" s="50">
        <f>SUM(L172:L175)</f>
        <v>6970</v>
      </c>
      <c r="M168" s="50">
        <f>SUM(M172:M175)</f>
        <v>0</v>
      </c>
      <c r="N168" s="50">
        <f t="shared" si="54"/>
        <v>7619</v>
      </c>
      <c r="O168" s="50">
        <f>SUM(O172:O175)</f>
        <v>7619</v>
      </c>
      <c r="P168" s="50">
        <f>SUM(P172:P175)</f>
        <v>0</v>
      </c>
    </row>
    <row r="169" spans="3:16" ht="18.5" x14ac:dyDescent="0.35">
      <c r="C169" s="39"/>
      <c r="D169" s="40" t="s">
        <v>57</v>
      </c>
      <c r="E169" s="41">
        <f t="shared" si="51"/>
        <v>8</v>
      </c>
      <c r="F169" s="41">
        <f>SUM(F170:F171)</f>
        <v>8</v>
      </c>
      <c r="G169" s="41">
        <f>SUM(G170:G171)</f>
        <v>0</v>
      </c>
      <c r="H169" s="41">
        <f t="shared" si="52"/>
        <v>8</v>
      </c>
      <c r="I169" s="41">
        <f>SUM(I170:I171)</f>
        <v>8</v>
      </c>
      <c r="J169" s="41">
        <f>SUM(J170:J171)</f>
        <v>0</v>
      </c>
      <c r="K169" s="41">
        <f t="shared" si="53"/>
        <v>8</v>
      </c>
      <c r="L169" s="41">
        <f>SUM(L170:L171)</f>
        <v>8</v>
      </c>
      <c r="M169" s="41">
        <f>SUM(M170:M171)</f>
        <v>0</v>
      </c>
      <c r="N169" s="41">
        <f t="shared" si="54"/>
        <v>8</v>
      </c>
      <c r="O169" s="41">
        <f>SUM(O170:O171)</f>
        <v>8</v>
      </c>
      <c r="P169" s="41">
        <f>SUM(P170:P171)</f>
        <v>0</v>
      </c>
    </row>
    <row r="170" spans="3:16" ht="18.5" x14ac:dyDescent="0.35">
      <c r="C170" s="39"/>
      <c r="D170" s="46" t="s">
        <v>89</v>
      </c>
      <c r="E170" s="42">
        <f t="shared" si="51"/>
        <v>0</v>
      </c>
      <c r="F170" s="42">
        <v>0</v>
      </c>
      <c r="G170" s="42">
        <v>0</v>
      </c>
      <c r="H170" s="42">
        <f t="shared" si="52"/>
        <v>0</v>
      </c>
      <c r="I170" s="42">
        <v>0</v>
      </c>
      <c r="J170" s="42">
        <v>0</v>
      </c>
      <c r="K170" s="42">
        <f t="shared" si="53"/>
        <v>0</v>
      </c>
      <c r="L170" s="42">
        <v>0</v>
      </c>
      <c r="M170" s="42">
        <v>0</v>
      </c>
      <c r="N170" s="42">
        <f t="shared" si="54"/>
        <v>0</v>
      </c>
      <c r="O170" s="42">
        <v>0</v>
      </c>
      <c r="P170" s="42">
        <v>0</v>
      </c>
    </row>
    <row r="171" spans="3:16" ht="18.5" x14ac:dyDescent="0.35">
      <c r="C171" s="39"/>
      <c r="D171" s="46" t="s">
        <v>61</v>
      </c>
      <c r="E171" s="42">
        <f t="shared" si="51"/>
        <v>8</v>
      </c>
      <c r="F171" s="42">
        <v>8</v>
      </c>
      <c r="G171" s="42">
        <v>0</v>
      </c>
      <c r="H171" s="42">
        <f t="shared" si="52"/>
        <v>8</v>
      </c>
      <c r="I171" s="42">
        <v>8</v>
      </c>
      <c r="J171" s="42">
        <v>0</v>
      </c>
      <c r="K171" s="42">
        <f t="shared" si="53"/>
        <v>8</v>
      </c>
      <c r="L171" s="42">
        <v>8</v>
      </c>
      <c r="M171" s="42">
        <v>0</v>
      </c>
      <c r="N171" s="42">
        <f t="shared" si="54"/>
        <v>8</v>
      </c>
      <c r="O171" s="42">
        <v>8</v>
      </c>
      <c r="P171" s="42">
        <v>0</v>
      </c>
    </row>
    <row r="172" spans="3:16" ht="55.5" x14ac:dyDescent="0.35">
      <c r="C172" s="39"/>
      <c r="D172" s="46" t="s">
        <v>221</v>
      </c>
      <c r="E172" s="42">
        <f t="shared" si="51"/>
        <v>1548</v>
      </c>
      <c r="F172" s="42">
        <v>1548</v>
      </c>
      <c r="G172" s="42">
        <v>0</v>
      </c>
      <c r="H172" s="42">
        <f t="shared" si="52"/>
        <v>6232</v>
      </c>
      <c r="I172" s="42">
        <v>6232</v>
      </c>
      <c r="J172" s="42">
        <v>0</v>
      </c>
      <c r="K172" s="42">
        <f t="shared" si="53"/>
        <v>6544</v>
      </c>
      <c r="L172" s="42">
        <v>6544</v>
      </c>
      <c r="M172" s="42">
        <v>0</v>
      </c>
      <c r="N172" s="42">
        <f t="shared" si="54"/>
        <v>6870</v>
      </c>
      <c r="O172" s="42">
        <v>6870</v>
      </c>
      <c r="P172" s="42">
        <v>0</v>
      </c>
    </row>
    <row r="173" spans="3:16" ht="92.5" x14ac:dyDescent="0.35">
      <c r="C173" s="39"/>
      <c r="D173" s="46" t="s">
        <v>222</v>
      </c>
      <c r="E173" s="42">
        <f t="shared" si="51"/>
        <v>2364</v>
      </c>
      <c r="F173" s="42">
        <v>2364</v>
      </c>
      <c r="G173" s="42">
        <v>0</v>
      </c>
      <c r="H173" s="42">
        <f t="shared" si="52"/>
        <v>145</v>
      </c>
      <c r="I173" s="42">
        <v>145</v>
      </c>
      <c r="J173" s="42">
        <v>0</v>
      </c>
      <c r="K173" s="42">
        <f t="shared" si="53"/>
        <v>149</v>
      </c>
      <c r="L173" s="42">
        <v>149</v>
      </c>
      <c r="M173" s="42">
        <v>0</v>
      </c>
      <c r="N173" s="42">
        <f t="shared" si="54"/>
        <v>457</v>
      </c>
      <c r="O173" s="42">
        <v>457</v>
      </c>
      <c r="P173" s="42">
        <v>0</v>
      </c>
    </row>
    <row r="174" spans="3:16" ht="111" x14ac:dyDescent="0.35">
      <c r="C174" s="39"/>
      <c r="D174" s="46" t="s">
        <v>223</v>
      </c>
      <c r="E174" s="42">
        <f t="shared" si="51"/>
        <v>40</v>
      </c>
      <c r="F174" s="42">
        <v>40</v>
      </c>
      <c r="G174" s="42">
        <v>0</v>
      </c>
      <c r="H174" s="42">
        <f t="shared" si="52"/>
        <v>210</v>
      </c>
      <c r="I174" s="42">
        <v>210</v>
      </c>
      <c r="J174" s="42">
        <v>0</v>
      </c>
      <c r="K174" s="42">
        <f t="shared" si="53"/>
        <v>220</v>
      </c>
      <c r="L174" s="42">
        <v>220</v>
      </c>
      <c r="M174" s="42">
        <v>0</v>
      </c>
      <c r="N174" s="42">
        <f t="shared" si="54"/>
        <v>232</v>
      </c>
      <c r="O174" s="42">
        <v>232</v>
      </c>
      <c r="P174" s="42">
        <v>0</v>
      </c>
    </row>
    <row r="175" spans="3:16" ht="37" x14ac:dyDescent="0.35">
      <c r="C175" s="39"/>
      <c r="D175" s="46" t="s">
        <v>140</v>
      </c>
      <c r="E175" s="42">
        <f t="shared" si="51"/>
        <v>48</v>
      </c>
      <c r="F175" s="42">
        <v>48</v>
      </c>
      <c r="G175" s="42">
        <v>0</v>
      </c>
      <c r="H175" s="42">
        <f t="shared" si="52"/>
        <v>55</v>
      </c>
      <c r="I175" s="42">
        <v>55</v>
      </c>
      <c r="J175" s="42">
        <v>0</v>
      </c>
      <c r="K175" s="42">
        <f t="shared" si="53"/>
        <v>57</v>
      </c>
      <c r="L175" s="42">
        <v>57</v>
      </c>
      <c r="M175" s="42">
        <v>0</v>
      </c>
      <c r="N175" s="42">
        <f t="shared" si="54"/>
        <v>60</v>
      </c>
      <c r="O175" s="42">
        <v>60</v>
      </c>
      <c r="P175" s="42">
        <v>0</v>
      </c>
    </row>
    <row r="176" spans="3:16" ht="74" x14ac:dyDescent="0.35">
      <c r="C176" s="47" t="s">
        <v>141</v>
      </c>
      <c r="D176" s="53" t="s">
        <v>109</v>
      </c>
      <c r="E176" s="50">
        <f t="shared" si="51"/>
        <v>260</v>
      </c>
      <c r="F176" s="50">
        <f>F180+F181</f>
        <v>260</v>
      </c>
      <c r="G176" s="50">
        <f>G180+G181</f>
        <v>0</v>
      </c>
      <c r="H176" s="50">
        <f t="shared" si="52"/>
        <v>260</v>
      </c>
      <c r="I176" s="50">
        <f>I180+I181</f>
        <v>260</v>
      </c>
      <c r="J176" s="50">
        <f>J180+J181</f>
        <v>0</v>
      </c>
      <c r="K176" s="50">
        <f t="shared" si="53"/>
        <v>260</v>
      </c>
      <c r="L176" s="50">
        <f>L180+L181</f>
        <v>260</v>
      </c>
      <c r="M176" s="50">
        <f>M180+M181</f>
        <v>0</v>
      </c>
      <c r="N176" s="50">
        <f t="shared" si="54"/>
        <v>260</v>
      </c>
      <c r="O176" s="50">
        <f>O180+O181</f>
        <v>260</v>
      </c>
      <c r="P176" s="50">
        <f>P180+P181</f>
        <v>0</v>
      </c>
    </row>
    <row r="177" spans="3:16" ht="18.5" x14ac:dyDescent="0.35">
      <c r="C177" s="39"/>
      <c r="D177" s="40" t="s">
        <v>57</v>
      </c>
      <c r="E177" s="41">
        <f t="shared" si="51"/>
        <v>8</v>
      </c>
      <c r="F177" s="41">
        <f>F178+F179</f>
        <v>8</v>
      </c>
      <c r="G177" s="41">
        <f>G178+G179</f>
        <v>0</v>
      </c>
      <c r="H177" s="41">
        <f t="shared" si="52"/>
        <v>8</v>
      </c>
      <c r="I177" s="41">
        <f>I178+I179</f>
        <v>8</v>
      </c>
      <c r="J177" s="41">
        <f>SUM(J178:J179)</f>
        <v>0</v>
      </c>
      <c r="K177" s="41">
        <f t="shared" si="53"/>
        <v>8</v>
      </c>
      <c r="L177" s="41">
        <f>L178+L179</f>
        <v>8</v>
      </c>
      <c r="M177" s="41">
        <f>M178+M179</f>
        <v>0</v>
      </c>
      <c r="N177" s="41">
        <f t="shared" si="54"/>
        <v>8</v>
      </c>
      <c r="O177" s="41">
        <f>O178+O179</f>
        <v>8</v>
      </c>
      <c r="P177" s="41">
        <f>P178+P179</f>
        <v>0</v>
      </c>
    </row>
    <row r="178" spans="3:16" ht="18.5" x14ac:dyDescent="0.35">
      <c r="C178" s="39"/>
      <c r="D178" s="46" t="s">
        <v>89</v>
      </c>
      <c r="E178" s="42">
        <f t="shared" si="51"/>
        <v>0</v>
      </c>
      <c r="F178" s="42">
        <v>0</v>
      </c>
      <c r="G178" s="42">
        <v>0</v>
      </c>
      <c r="H178" s="42">
        <f t="shared" si="52"/>
        <v>0</v>
      </c>
      <c r="I178" s="42">
        <v>0</v>
      </c>
      <c r="J178" s="42">
        <v>0</v>
      </c>
      <c r="K178" s="42">
        <f t="shared" si="53"/>
        <v>0</v>
      </c>
      <c r="L178" s="42">
        <v>0</v>
      </c>
      <c r="M178" s="42">
        <v>0</v>
      </c>
      <c r="N178" s="42">
        <f t="shared" si="54"/>
        <v>0</v>
      </c>
      <c r="O178" s="42">
        <v>0</v>
      </c>
      <c r="P178" s="42">
        <v>0</v>
      </c>
    </row>
    <row r="179" spans="3:16" ht="18.5" x14ac:dyDescent="0.35">
      <c r="C179" s="39"/>
      <c r="D179" s="46" t="s">
        <v>61</v>
      </c>
      <c r="E179" s="42">
        <f t="shared" si="51"/>
        <v>8</v>
      </c>
      <c r="F179" s="42">
        <v>8</v>
      </c>
      <c r="G179" s="42">
        <v>0</v>
      </c>
      <c r="H179" s="42">
        <f t="shared" si="52"/>
        <v>8</v>
      </c>
      <c r="I179" s="42">
        <v>8</v>
      </c>
      <c r="J179" s="42">
        <v>0</v>
      </c>
      <c r="K179" s="42">
        <f t="shared" si="53"/>
        <v>8</v>
      </c>
      <c r="L179" s="42">
        <v>8</v>
      </c>
      <c r="M179" s="42">
        <v>0</v>
      </c>
      <c r="N179" s="42">
        <f t="shared" si="54"/>
        <v>8</v>
      </c>
      <c r="O179" s="42">
        <v>8</v>
      </c>
      <c r="P179" s="42">
        <v>0</v>
      </c>
    </row>
    <row r="180" spans="3:16" ht="74" x14ac:dyDescent="0.35">
      <c r="C180" s="39"/>
      <c r="D180" s="46" t="s">
        <v>107</v>
      </c>
      <c r="E180" s="42">
        <f t="shared" si="51"/>
        <v>150</v>
      </c>
      <c r="F180" s="42">
        <v>150</v>
      </c>
      <c r="G180" s="42">
        <v>0</v>
      </c>
      <c r="H180" s="42">
        <f t="shared" si="52"/>
        <v>150</v>
      </c>
      <c r="I180" s="42">
        <v>150</v>
      </c>
      <c r="J180" s="42">
        <v>0</v>
      </c>
      <c r="K180" s="42">
        <f t="shared" si="53"/>
        <v>170</v>
      </c>
      <c r="L180" s="42">
        <v>170</v>
      </c>
      <c r="M180" s="42">
        <v>0</v>
      </c>
      <c r="N180" s="42">
        <f t="shared" si="54"/>
        <v>170</v>
      </c>
      <c r="O180" s="42">
        <v>170</v>
      </c>
      <c r="P180" s="42">
        <v>0</v>
      </c>
    </row>
    <row r="181" spans="3:16" ht="74" x14ac:dyDescent="0.35">
      <c r="C181" s="39"/>
      <c r="D181" s="46" t="s">
        <v>108</v>
      </c>
      <c r="E181" s="42">
        <f t="shared" si="51"/>
        <v>110</v>
      </c>
      <c r="F181" s="42">
        <v>110</v>
      </c>
      <c r="G181" s="42">
        <v>0</v>
      </c>
      <c r="H181" s="42">
        <f t="shared" si="52"/>
        <v>110</v>
      </c>
      <c r="I181" s="42">
        <v>110</v>
      </c>
      <c r="J181" s="42">
        <v>0</v>
      </c>
      <c r="K181" s="42">
        <f t="shared" si="53"/>
        <v>90</v>
      </c>
      <c r="L181" s="42">
        <v>90</v>
      </c>
      <c r="M181" s="42">
        <v>0</v>
      </c>
      <c r="N181" s="42">
        <f t="shared" si="54"/>
        <v>90</v>
      </c>
      <c r="O181" s="42">
        <v>90</v>
      </c>
      <c r="P181" s="42">
        <v>0</v>
      </c>
    </row>
    <row r="182" spans="3:16" ht="47.25" customHeight="1" x14ac:dyDescent="0.35">
      <c r="C182" s="47" t="s">
        <v>142</v>
      </c>
      <c r="D182" s="53" t="s">
        <v>38</v>
      </c>
      <c r="E182" s="50">
        <f t="shared" si="51"/>
        <v>17159</v>
      </c>
      <c r="F182" s="50">
        <f>SUM(F186:F192)</f>
        <v>17159</v>
      </c>
      <c r="G182" s="50">
        <f>SUM(G186:G192)</f>
        <v>0</v>
      </c>
      <c r="H182" s="50">
        <f t="shared" si="52"/>
        <v>18203</v>
      </c>
      <c r="I182" s="50">
        <f>SUM(I186:I192)</f>
        <v>18203</v>
      </c>
      <c r="J182" s="50">
        <f>SUM(J186:J192)</f>
        <v>0</v>
      </c>
      <c r="K182" s="50">
        <f t="shared" si="53"/>
        <v>18952</v>
      </c>
      <c r="L182" s="50">
        <f>SUM(L186:L192)</f>
        <v>18952</v>
      </c>
      <c r="M182" s="50">
        <f>SUM(M186:M192)</f>
        <v>0</v>
      </c>
      <c r="N182" s="50">
        <f t="shared" si="54"/>
        <v>20372</v>
      </c>
      <c r="O182" s="50">
        <f>SUM(O186:O192)</f>
        <v>20372</v>
      </c>
      <c r="P182" s="50">
        <f>SUM(P186:P192)</f>
        <v>0</v>
      </c>
    </row>
    <row r="183" spans="3:16" ht="18.5" x14ac:dyDescent="0.35">
      <c r="C183" s="39"/>
      <c r="D183" s="40" t="s">
        <v>57</v>
      </c>
      <c r="E183" s="41">
        <f t="shared" si="51"/>
        <v>30</v>
      </c>
      <c r="F183" s="41">
        <f>SUM(F184:F185)</f>
        <v>30</v>
      </c>
      <c r="G183" s="41">
        <f>SUM(G184:G185)</f>
        <v>0</v>
      </c>
      <c r="H183" s="41">
        <f t="shared" si="52"/>
        <v>30</v>
      </c>
      <c r="I183" s="41">
        <f>SUM(I184:I185)</f>
        <v>30</v>
      </c>
      <c r="J183" s="41">
        <f>SUM(J184:J185)</f>
        <v>0</v>
      </c>
      <c r="K183" s="41">
        <f t="shared" si="53"/>
        <v>30</v>
      </c>
      <c r="L183" s="41">
        <f>SUM(L184:L185)</f>
        <v>30</v>
      </c>
      <c r="M183" s="41">
        <f>SUM(M184:M185)</f>
        <v>0</v>
      </c>
      <c r="N183" s="41">
        <f t="shared" si="54"/>
        <v>30</v>
      </c>
      <c r="O183" s="41">
        <f>SUM(O184:O185)</f>
        <v>30</v>
      </c>
      <c r="P183" s="41">
        <f>SUM(P184:P185)</f>
        <v>0</v>
      </c>
    </row>
    <row r="184" spans="3:16" ht="18.5" x14ac:dyDescent="0.35">
      <c r="C184" s="39"/>
      <c r="D184" s="46" t="s">
        <v>89</v>
      </c>
      <c r="E184" s="42">
        <f t="shared" si="51"/>
        <v>0</v>
      </c>
      <c r="F184" s="42">
        <v>0</v>
      </c>
      <c r="G184" s="42">
        <v>0</v>
      </c>
      <c r="H184" s="42">
        <f t="shared" si="52"/>
        <v>0</v>
      </c>
      <c r="I184" s="42">
        <v>0</v>
      </c>
      <c r="J184" s="42">
        <v>0</v>
      </c>
      <c r="K184" s="42">
        <f t="shared" si="53"/>
        <v>0</v>
      </c>
      <c r="L184" s="42">
        <v>0</v>
      </c>
      <c r="M184" s="42">
        <v>0</v>
      </c>
      <c r="N184" s="42">
        <f t="shared" si="54"/>
        <v>0</v>
      </c>
      <c r="O184" s="42">
        <v>0</v>
      </c>
      <c r="P184" s="42">
        <v>0</v>
      </c>
    </row>
    <row r="185" spans="3:16" ht="18.5" x14ac:dyDescent="0.35">
      <c r="C185" s="39"/>
      <c r="D185" s="46" t="s">
        <v>61</v>
      </c>
      <c r="E185" s="42">
        <f t="shared" si="51"/>
        <v>30</v>
      </c>
      <c r="F185" s="42">
        <v>30</v>
      </c>
      <c r="G185" s="42">
        <v>0</v>
      </c>
      <c r="H185" s="42">
        <f t="shared" si="52"/>
        <v>30</v>
      </c>
      <c r="I185" s="42">
        <v>30</v>
      </c>
      <c r="J185" s="42">
        <v>0</v>
      </c>
      <c r="K185" s="42">
        <f t="shared" si="53"/>
        <v>30</v>
      </c>
      <c r="L185" s="42">
        <v>30</v>
      </c>
      <c r="M185" s="42">
        <v>0</v>
      </c>
      <c r="N185" s="42">
        <f t="shared" si="54"/>
        <v>30</v>
      </c>
      <c r="O185" s="42">
        <v>30</v>
      </c>
      <c r="P185" s="42">
        <v>0</v>
      </c>
    </row>
    <row r="186" spans="3:16" ht="92.5" x14ac:dyDescent="0.35">
      <c r="C186" s="39"/>
      <c r="D186" s="46" t="s">
        <v>224</v>
      </c>
      <c r="E186" s="42">
        <f t="shared" si="51"/>
        <v>2357</v>
      </c>
      <c r="F186" s="42">
        <v>2357</v>
      </c>
      <c r="G186" s="42">
        <v>0</v>
      </c>
      <c r="H186" s="42">
        <f t="shared" si="52"/>
        <v>2840</v>
      </c>
      <c r="I186" s="42">
        <v>2840</v>
      </c>
      <c r="J186" s="42">
        <v>0</v>
      </c>
      <c r="K186" s="42">
        <f t="shared" si="53"/>
        <v>3051</v>
      </c>
      <c r="L186" s="42">
        <v>3051</v>
      </c>
      <c r="M186" s="42">
        <v>0</v>
      </c>
      <c r="N186" s="42">
        <f t="shared" si="54"/>
        <v>3284</v>
      </c>
      <c r="O186" s="42">
        <v>3284</v>
      </c>
      <c r="P186" s="42">
        <v>0</v>
      </c>
    </row>
    <row r="187" spans="3:16" ht="111" x14ac:dyDescent="0.35">
      <c r="C187" s="39"/>
      <c r="D187" s="46" t="s">
        <v>225</v>
      </c>
      <c r="E187" s="42">
        <f t="shared" si="51"/>
        <v>2200</v>
      </c>
      <c r="F187" s="42">
        <v>2200</v>
      </c>
      <c r="G187" s="42">
        <v>0</v>
      </c>
      <c r="H187" s="42">
        <f t="shared" si="52"/>
        <v>2200</v>
      </c>
      <c r="I187" s="42">
        <v>2200</v>
      </c>
      <c r="J187" s="42">
        <v>0</v>
      </c>
      <c r="K187" s="42">
        <f t="shared" si="53"/>
        <v>2320</v>
      </c>
      <c r="L187" s="42">
        <v>2320</v>
      </c>
      <c r="M187" s="42">
        <v>0</v>
      </c>
      <c r="N187" s="42">
        <f t="shared" si="54"/>
        <v>3300</v>
      </c>
      <c r="O187" s="42">
        <v>3300</v>
      </c>
      <c r="P187" s="42">
        <v>0</v>
      </c>
    </row>
    <row r="188" spans="3:16" ht="19" thickBot="1" x14ac:dyDescent="0.4">
      <c r="C188" s="39"/>
      <c r="D188" s="46" t="s">
        <v>71</v>
      </c>
      <c r="E188" s="42">
        <f t="shared" si="51"/>
        <v>9800</v>
      </c>
      <c r="F188" s="42">
        <v>9800</v>
      </c>
      <c r="G188" s="42">
        <v>0</v>
      </c>
      <c r="H188" s="42">
        <f t="shared" si="52"/>
        <v>9830</v>
      </c>
      <c r="I188" s="42">
        <v>9830</v>
      </c>
      <c r="J188" s="42">
        <v>0</v>
      </c>
      <c r="K188" s="42">
        <f t="shared" si="53"/>
        <v>9950</v>
      </c>
      <c r="L188" s="42">
        <v>9950</v>
      </c>
      <c r="M188" s="42">
        <v>0</v>
      </c>
      <c r="N188" s="42">
        <f t="shared" si="54"/>
        <v>9950</v>
      </c>
      <c r="O188" s="42">
        <v>9950</v>
      </c>
      <c r="P188" s="42">
        <v>0</v>
      </c>
    </row>
    <row r="189" spans="3:16" ht="56" thickBot="1" x14ac:dyDescent="0.4">
      <c r="C189" s="39"/>
      <c r="D189" s="54" t="s">
        <v>94</v>
      </c>
      <c r="E189" s="42">
        <f t="shared" si="51"/>
        <v>39.200000000000003</v>
      </c>
      <c r="F189" s="42">
        <v>39.200000000000003</v>
      </c>
      <c r="G189" s="42">
        <v>0</v>
      </c>
      <c r="H189" s="42">
        <f t="shared" si="52"/>
        <v>50</v>
      </c>
      <c r="I189" s="42">
        <v>50</v>
      </c>
      <c r="J189" s="42">
        <v>0</v>
      </c>
      <c r="K189" s="42">
        <f t="shared" si="53"/>
        <v>50</v>
      </c>
      <c r="L189" s="42">
        <v>50</v>
      </c>
      <c r="M189" s="42">
        <v>0</v>
      </c>
      <c r="N189" s="42">
        <f t="shared" si="54"/>
        <v>55</v>
      </c>
      <c r="O189" s="42">
        <v>55</v>
      </c>
      <c r="P189" s="42">
        <v>0</v>
      </c>
    </row>
    <row r="190" spans="3:16" ht="37" x14ac:dyDescent="0.35">
      <c r="C190" s="39"/>
      <c r="D190" s="46" t="s">
        <v>226</v>
      </c>
      <c r="E190" s="42">
        <f t="shared" si="51"/>
        <v>37.799999999999997</v>
      </c>
      <c r="F190" s="42">
        <v>37.799999999999997</v>
      </c>
      <c r="G190" s="42">
        <v>0</v>
      </c>
      <c r="H190" s="42">
        <f t="shared" si="52"/>
        <v>46</v>
      </c>
      <c r="I190" s="42">
        <v>46</v>
      </c>
      <c r="J190" s="42">
        <v>0</v>
      </c>
      <c r="K190" s="42">
        <f t="shared" si="53"/>
        <v>50</v>
      </c>
      <c r="L190" s="42">
        <v>50</v>
      </c>
      <c r="M190" s="42">
        <v>0</v>
      </c>
      <c r="N190" s="42">
        <f t="shared" si="54"/>
        <v>50</v>
      </c>
      <c r="O190" s="42">
        <v>50</v>
      </c>
      <c r="P190" s="42">
        <v>0</v>
      </c>
    </row>
    <row r="191" spans="3:16" ht="60.75" customHeight="1" x14ac:dyDescent="0.35">
      <c r="C191" s="39"/>
      <c r="D191" s="46" t="s">
        <v>227</v>
      </c>
      <c r="E191" s="42">
        <f t="shared" si="51"/>
        <v>2325</v>
      </c>
      <c r="F191" s="42">
        <v>2325</v>
      </c>
      <c r="G191" s="42">
        <v>0</v>
      </c>
      <c r="H191" s="42">
        <f t="shared" si="52"/>
        <v>2787</v>
      </c>
      <c r="I191" s="42">
        <v>2787</v>
      </c>
      <c r="J191" s="42">
        <v>0</v>
      </c>
      <c r="K191" s="42">
        <f t="shared" si="53"/>
        <v>3031</v>
      </c>
      <c r="L191" s="42">
        <v>3031</v>
      </c>
      <c r="M191" s="42">
        <v>0</v>
      </c>
      <c r="N191" s="42">
        <f t="shared" si="54"/>
        <v>3183</v>
      </c>
      <c r="O191" s="42">
        <v>3183</v>
      </c>
      <c r="P191" s="42">
        <v>0</v>
      </c>
    </row>
    <row r="192" spans="3:16" ht="148" x14ac:dyDescent="0.35">
      <c r="C192" s="39"/>
      <c r="D192" s="46" t="s">
        <v>228</v>
      </c>
      <c r="E192" s="42">
        <f t="shared" si="51"/>
        <v>400</v>
      </c>
      <c r="F192" s="42">
        <v>400</v>
      </c>
      <c r="G192" s="42">
        <v>0</v>
      </c>
      <c r="H192" s="42">
        <f t="shared" si="52"/>
        <v>450</v>
      </c>
      <c r="I192" s="42">
        <v>450</v>
      </c>
      <c r="J192" s="42">
        <v>0</v>
      </c>
      <c r="K192" s="42">
        <f t="shared" si="53"/>
        <v>500</v>
      </c>
      <c r="L192" s="42">
        <v>500</v>
      </c>
      <c r="M192" s="42">
        <v>0</v>
      </c>
      <c r="N192" s="42">
        <f t="shared" si="54"/>
        <v>550</v>
      </c>
      <c r="O192" s="42">
        <v>550</v>
      </c>
      <c r="P192" s="42">
        <v>0</v>
      </c>
    </row>
    <row r="193" spans="1:16" ht="60.75" customHeight="1" x14ac:dyDescent="0.35">
      <c r="C193" s="47" t="s">
        <v>143</v>
      </c>
      <c r="D193" s="53" t="s">
        <v>39</v>
      </c>
      <c r="E193" s="50">
        <f t="shared" si="51"/>
        <v>14060</v>
      </c>
      <c r="F193" s="50">
        <f>SUM(F197:F202)</f>
        <v>14060</v>
      </c>
      <c r="G193" s="50">
        <f>SUM(G197:G202)</f>
        <v>0</v>
      </c>
      <c r="H193" s="50">
        <f t="shared" si="52"/>
        <v>16690</v>
      </c>
      <c r="I193" s="50">
        <f>SUM(I197:I202)</f>
        <v>16690</v>
      </c>
      <c r="J193" s="50">
        <f>SUM(J197:J202)</f>
        <v>0</v>
      </c>
      <c r="K193" s="50">
        <f t="shared" si="53"/>
        <v>17709</v>
      </c>
      <c r="L193" s="50">
        <f>SUM(L197:L202)</f>
        <v>17709</v>
      </c>
      <c r="M193" s="50">
        <f>SUM(M197:M202)</f>
        <v>0</v>
      </c>
      <c r="N193" s="50">
        <f t="shared" si="54"/>
        <v>18631</v>
      </c>
      <c r="O193" s="50">
        <f>SUM(O197:O202)</f>
        <v>18631</v>
      </c>
      <c r="P193" s="50">
        <f>SUM(P197:P202)</f>
        <v>0</v>
      </c>
    </row>
    <row r="194" spans="1:16" ht="18.5" x14ac:dyDescent="0.35">
      <c r="C194" s="39"/>
      <c r="D194" s="40" t="s">
        <v>57</v>
      </c>
      <c r="E194" s="41">
        <f t="shared" si="51"/>
        <v>0</v>
      </c>
      <c r="F194" s="41">
        <f>SUM(F195:F196)</f>
        <v>0</v>
      </c>
      <c r="G194" s="41">
        <f>SUM(G195:G196)</f>
        <v>0</v>
      </c>
      <c r="H194" s="41">
        <f t="shared" si="52"/>
        <v>0</v>
      </c>
      <c r="I194" s="41">
        <f>SUM(I195:I196)</f>
        <v>0</v>
      </c>
      <c r="J194" s="41">
        <f>SUM(J195:J196)</f>
        <v>0</v>
      </c>
      <c r="K194" s="41">
        <f t="shared" si="53"/>
        <v>0</v>
      </c>
      <c r="L194" s="41">
        <f>SUM(L195:L196)</f>
        <v>0</v>
      </c>
      <c r="M194" s="41">
        <f>SUM(M195:M196)</f>
        <v>0</v>
      </c>
      <c r="N194" s="41">
        <f t="shared" si="54"/>
        <v>0</v>
      </c>
      <c r="O194" s="41">
        <f>SUM(O195:O196)</f>
        <v>0</v>
      </c>
      <c r="P194" s="41">
        <f>SUM(P195:P196)</f>
        <v>0</v>
      </c>
    </row>
    <row r="195" spans="1:16" ht="18.5" x14ac:dyDescent="0.35">
      <c r="C195" s="39"/>
      <c r="D195" s="46" t="s">
        <v>89</v>
      </c>
      <c r="E195" s="42">
        <f t="shared" si="51"/>
        <v>0</v>
      </c>
      <c r="F195" s="42">
        <v>0</v>
      </c>
      <c r="G195" s="42">
        <v>0</v>
      </c>
      <c r="H195" s="42">
        <f t="shared" si="52"/>
        <v>0</v>
      </c>
      <c r="I195" s="42">
        <v>0</v>
      </c>
      <c r="J195" s="42">
        <v>0</v>
      </c>
      <c r="K195" s="42">
        <f t="shared" si="53"/>
        <v>0</v>
      </c>
      <c r="L195" s="42">
        <v>0</v>
      </c>
      <c r="M195" s="42">
        <v>0</v>
      </c>
      <c r="N195" s="42">
        <f t="shared" si="54"/>
        <v>0</v>
      </c>
      <c r="O195" s="42">
        <v>0</v>
      </c>
      <c r="P195" s="42">
        <v>0</v>
      </c>
    </row>
    <row r="196" spans="1:16" ht="18.5" x14ac:dyDescent="0.35">
      <c r="C196" s="39"/>
      <c r="D196" s="46" t="s">
        <v>61</v>
      </c>
      <c r="E196" s="42">
        <f t="shared" si="51"/>
        <v>0</v>
      </c>
      <c r="F196" s="42">
        <v>0</v>
      </c>
      <c r="G196" s="42">
        <v>0</v>
      </c>
      <c r="H196" s="42">
        <f t="shared" si="52"/>
        <v>0</v>
      </c>
      <c r="I196" s="42">
        <v>0</v>
      </c>
      <c r="J196" s="42">
        <v>0</v>
      </c>
      <c r="K196" s="42">
        <f t="shared" si="53"/>
        <v>0</v>
      </c>
      <c r="L196" s="42">
        <v>0</v>
      </c>
      <c r="M196" s="42">
        <v>0</v>
      </c>
      <c r="N196" s="42">
        <f t="shared" si="54"/>
        <v>0</v>
      </c>
      <c r="O196" s="42">
        <v>0</v>
      </c>
      <c r="P196" s="42">
        <v>0</v>
      </c>
    </row>
    <row r="197" spans="1:16" ht="37" x14ac:dyDescent="0.35">
      <c r="C197" s="39"/>
      <c r="D197" s="46" t="s">
        <v>229</v>
      </c>
      <c r="E197" s="42">
        <f t="shared" si="51"/>
        <v>2090</v>
      </c>
      <c r="F197" s="42">
        <v>2090</v>
      </c>
      <c r="G197" s="42">
        <v>0</v>
      </c>
      <c r="H197" s="42">
        <f t="shared" si="52"/>
        <v>2190</v>
      </c>
      <c r="I197" s="42">
        <v>2190</v>
      </c>
      <c r="J197" s="42">
        <v>0</v>
      </c>
      <c r="K197" s="42">
        <f t="shared" si="53"/>
        <v>2490</v>
      </c>
      <c r="L197" s="42">
        <v>2490</v>
      </c>
      <c r="M197" s="42">
        <v>0</v>
      </c>
      <c r="N197" s="42">
        <f t="shared" si="54"/>
        <v>2500</v>
      </c>
      <c r="O197" s="42">
        <v>2500</v>
      </c>
      <c r="P197" s="42">
        <v>0</v>
      </c>
    </row>
    <row r="198" spans="1:16" ht="55.5" x14ac:dyDescent="0.35">
      <c r="C198" s="39"/>
      <c r="D198" s="46" t="s">
        <v>230</v>
      </c>
      <c r="E198" s="42">
        <f t="shared" si="51"/>
        <v>4222</v>
      </c>
      <c r="F198" s="42">
        <v>4222</v>
      </c>
      <c r="G198" s="42">
        <v>0</v>
      </c>
      <c r="H198" s="42">
        <f t="shared" si="52"/>
        <v>5600</v>
      </c>
      <c r="I198" s="42">
        <v>5600</v>
      </c>
      <c r="J198" s="42">
        <v>0</v>
      </c>
      <c r="K198" s="42">
        <f t="shared" si="53"/>
        <v>5700</v>
      </c>
      <c r="L198" s="42">
        <v>5700</v>
      </c>
      <c r="M198" s="42">
        <v>0</v>
      </c>
      <c r="N198" s="42">
        <f t="shared" si="54"/>
        <v>6131</v>
      </c>
      <c r="O198" s="42">
        <v>6131</v>
      </c>
      <c r="P198" s="42">
        <v>0</v>
      </c>
    </row>
    <row r="199" spans="1:16" ht="37" x14ac:dyDescent="0.35">
      <c r="C199" s="39"/>
      <c r="D199" s="46" t="s">
        <v>231</v>
      </c>
      <c r="E199" s="42">
        <f t="shared" ref="E199:E262" si="55">F199+G199</f>
        <v>3455</v>
      </c>
      <c r="F199" s="42">
        <v>3455</v>
      </c>
      <c r="G199" s="42">
        <v>0</v>
      </c>
      <c r="H199" s="42">
        <f t="shared" si="52"/>
        <v>4300</v>
      </c>
      <c r="I199" s="42">
        <v>4300</v>
      </c>
      <c r="J199" s="42">
        <v>0</v>
      </c>
      <c r="K199" s="42">
        <f t="shared" si="53"/>
        <v>4600</v>
      </c>
      <c r="L199" s="42">
        <v>4600</v>
      </c>
      <c r="M199" s="42">
        <v>0</v>
      </c>
      <c r="N199" s="42">
        <f t="shared" si="54"/>
        <v>4800</v>
      </c>
      <c r="O199" s="42">
        <v>4800</v>
      </c>
      <c r="P199" s="42">
        <v>0</v>
      </c>
    </row>
    <row r="200" spans="1:16" ht="74" x14ac:dyDescent="0.35">
      <c r="C200" s="39"/>
      <c r="D200" s="46" t="s">
        <v>232</v>
      </c>
      <c r="E200" s="42">
        <f t="shared" si="55"/>
        <v>3100</v>
      </c>
      <c r="F200" s="42">
        <v>3100</v>
      </c>
      <c r="G200" s="42">
        <v>0</v>
      </c>
      <c r="H200" s="42">
        <f t="shared" si="52"/>
        <v>3100</v>
      </c>
      <c r="I200" s="42">
        <v>3100</v>
      </c>
      <c r="J200" s="42">
        <v>0</v>
      </c>
      <c r="K200" s="42">
        <f t="shared" si="53"/>
        <v>3219</v>
      </c>
      <c r="L200" s="42">
        <v>3219</v>
      </c>
      <c r="M200" s="42">
        <v>0</v>
      </c>
      <c r="N200" s="42">
        <f t="shared" si="54"/>
        <v>3500</v>
      </c>
      <c r="O200" s="42">
        <v>3500</v>
      </c>
      <c r="P200" s="42">
        <v>0</v>
      </c>
    </row>
    <row r="201" spans="1:16" ht="166.5" x14ac:dyDescent="0.35">
      <c r="C201" s="39"/>
      <c r="D201" s="46" t="s">
        <v>267</v>
      </c>
      <c r="E201" s="42">
        <f t="shared" si="55"/>
        <v>400</v>
      </c>
      <c r="F201" s="42">
        <v>400</v>
      </c>
      <c r="G201" s="42">
        <v>0</v>
      </c>
      <c r="H201" s="42">
        <f t="shared" si="52"/>
        <v>700</v>
      </c>
      <c r="I201" s="42">
        <v>700</v>
      </c>
      <c r="J201" s="42">
        <v>0</v>
      </c>
      <c r="K201" s="42">
        <f t="shared" si="53"/>
        <v>900</v>
      </c>
      <c r="L201" s="42">
        <v>900</v>
      </c>
      <c r="M201" s="42">
        <v>0</v>
      </c>
      <c r="N201" s="42">
        <f t="shared" si="54"/>
        <v>900</v>
      </c>
      <c r="O201" s="42">
        <v>900</v>
      </c>
      <c r="P201" s="42">
        <v>0</v>
      </c>
    </row>
    <row r="202" spans="1:16" ht="55.5" x14ac:dyDescent="0.35">
      <c r="A202" s="20"/>
      <c r="C202" s="39"/>
      <c r="D202" s="46" t="s">
        <v>233</v>
      </c>
      <c r="E202" s="42">
        <f t="shared" si="55"/>
        <v>793</v>
      </c>
      <c r="F202" s="42">
        <v>793</v>
      </c>
      <c r="G202" s="42">
        <v>0</v>
      </c>
      <c r="H202" s="42">
        <f t="shared" si="52"/>
        <v>800</v>
      </c>
      <c r="I202" s="42">
        <v>800</v>
      </c>
      <c r="J202" s="42">
        <v>0</v>
      </c>
      <c r="K202" s="42">
        <f t="shared" si="53"/>
        <v>800</v>
      </c>
      <c r="L202" s="42">
        <v>800</v>
      </c>
      <c r="M202" s="42"/>
      <c r="N202" s="42"/>
      <c r="O202" s="42">
        <v>800</v>
      </c>
      <c r="P202" s="42"/>
    </row>
    <row r="203" spans="1:16" ht="44.25" customHeight="1" x14ac:dyDescent="0.35">
      <c r="C203" s="47" t="s">
        <v>144</v>
      </c>
      <c r="D203" s="53" t="s">
        <v>40</v>
      </c>
      <c r="E203" s="50">
        <f t="shared" si="55"/>
        <v>8000</v>
      </c>
      <c r="F203" s="50">
        <f>SUM(F207:F212)</f>
        <v>8000</v>
      </c>
      <c r="G203" s="50">
        <f>SUM(G207:G212)</f>
        <v>0</v>
      </c>
      <c r="H203" s="50">
        <f t="shared" si="52"/>
        <v>9012</v>
      </c>
      <c r="I203" s="50">
        <f>SUM(I207:I212)</f>
        <v>9012</v>
      </c>
      <c r="J203" s="50">
        <f>SUM(J207:J212)</f>
        <v>0</v>
      </c>
      <c r="K203" s="50">
        <f t="shared" si="53"/>
        <v>9314</v>
      </c>
      <c r="L203" s="50">
        <f>SUM(L207:L212)</f>
        <v>9314</v>
      </c>
      <c r="M203" s="50">
        <f>SUM(M207:M212)</f>
        <v>0</v>
      </c>
      <c r="N203" s="50">
        <f t="shared" si="54"/>
        <v>9371</v>
      </c>
      <c r="O203" s="50">
        <f>SUM(O207:O212)</f>
        <v>9371</v>
      </c>
      <c r="P203" s="50">
        <f>SUM(P207:P212)</f>
        <v>0</v>
      </c>
    </row>
    <row r="204" spans="1:16" ht="18.5" x14ac:dyDescent="0.35">
      <c r="C204" s="39"/>
      <c r="D204" s="40" t="s">
        <v>57</v>
      </c>
      <c r="E204" s="41">
        <f t="shared" si="55"/>
        <v>0</v>
      </c>
      <c r="F204" s="41">
        <f>SUM(F205:F206)</f>
        <v>0</v>
      </c>
      <c r="G204" s="41">
        <f>SUM(G205:G206)</f>
        <v>0</v>
      </c>
      <c r="H204" s="41">
        <f t="shared" si="52"/>
        <v>0</v>
      </c>
      <c r="I204" s="41">
        <f>SUM(I205:I206)</f>
        <v>0</v>
      </c>
      <c r="J204" s="41">
        <f>SUM(J205:J206)</f>
        <v>0</v>
      </c>
      <c r="K204" s="41">
        <f t="shared" si="53"/>
        <v>0</v>
      </c>
      <c r="L204" s="41">
        <f>SUM(L205:L206)</f>
        <v>0</v>
      </c>
      <c r="M204" s="41">
        <f>SUM(M205:M206)</f>
        <v>0</v>
      </c>
      <c r="N204" s="41">
        <f t="shared" si="54"/>
        <v>0</v>
      </c>
      <c r="O204" s="41">
        <f>SUM(O205:O206)</f>
        <v>0</v>
      </c>
      <c r="P204" s="41">
        <f>SUM(P205:P206)</f>
        <v>0</v>
      </c>
    </row>
    <row r="205" spans="1:16" ht="18.5" x14ac:dyDescent="0.35">
      <c r="C205" s="39"/>
      <c r="D205" s="46" t="s">
        <v>89</v>
      </c>
      <c r="E205" s="42">
        <f t="shared" si="55"/>
        <v>0</v>
      </c>
      <c r="F205" s="42">
        <v>0</v>
      </c>
      <c r="G205" s="42">
        <v>0</v>
      </c>
      <c r="H205" s="42">
        <f t="shared" si="52"/>
        <v>0</v>
      </c>
      <c r="I205" s="42">
        <v>0</v>
      </c>
      <c r="J205" s="42">
        <v>0</v>
      </c>
      <c r="K205" s="42">
        <f t="shared" si="53"/>
        <v>0</v>
      </c>
      <c r="L205" s="42">
        <v>0</v>
      </c>
      <c r="M205" s="42">
        <v>0</v>
      </c>
      <c r="N205" s="42">
        <f t="shared" si="54"/>
        <v>0</v>
      </c>
      <c r="O205" s="42">
        <v>0</v>
      </c>
      <c r="P205" s="42">
        <v>0</v>
      </c>
    </row>
    <row r="206" spans="1:16" ht="18.5" x14ac:dyDescent="0.35">
      <c r="C206" s="39"/>
      <c r="D206" s="46" t="s">
        <v>61</v>
      </c>
      <c r="E206" s="42">
        <f t="shared" si="55"/>
        <v>0</v>
      </c>
      <c r="F206" s="42">
        <v>0</v>
      </c>
      <c r="G206" s="42">
        <v>0</v>
      </c>
      <c r="H206" s="42">
        <f t="shared" si="52"/>
        <v>0</v>
      </c>
      <c r="I206" s="42">
        <v>0</v>
      </c>
      <c r="J206" s="42">
        <v>0</v>
      </c>
      <c r="K206" s="42">
        <f t="shared" si="53"/>
        <v>0</v>
      </c>
      <c r="L206" s="42">
        <v>0</v>
      </c>
      <c r="M206" s="42">
        <v>0</v>
      </c>
      <c r="N206" s="42">
        <f t="shared" si="54"/>
        <v>0</v>
      </c>
      <c r="O206" s="42">
        <v>0</v>
      </c>
      <c r="P206" s="42">
        <v>0</v>
      </c>
    </row>
    <row r="207" spans="1:16" ht="55.5" x14ac:dyDescent="0.35">
      <c r="C207" s="39"/>
      <c r="D207" s="46" t="s">
        <v>95</v>
      </c>
      <c r="E207" s="42">
        <f t="shared" si="55"/>
        <v>6040</v>
      </c>
      <c r="F207" s="42">
        <v>6040</v>
      </c>
      <c r="G207" s="42">
        <v>0</v>
      </c>
      <c r="H207" s="42">
        <f t="shared" ref="H207:H264" si="56">I207+J207</f>
        <v>6995</v>
      </c>
      <c r="I207" s="42">
        <v>6995</v>
      </c>
      <c r="J207" s="42">
        <v>0</v>
      </c>
      <c r="K207" s="42">
        <f t="shared" ref="K207:K264" si="57">L207+M207</f>
        <v>7130</v>
      </c>
      <c r="L207" s="42">
        <v>7130</v>
      </c>
      <c r="M207" s="42">
        <v>0</v>
      </c>
      <c r="N207" s="42">
        <f t="shared" ref="N207:N264" si="58">O207+P207</f>
        <v>7130</v>
      </c>
      <c r="O207" s="42">
        <v>7130</v>
      </c>
      <c r="P207" s="42">
        <v>0</v>
      </c>
    </row>
    <row r="208" spans="1:16" ht="37" x14ac:dyDescent="0.35">
      <c r="C208" s="39"/>
      <c r="D208" s="46" t="s">
        <v>72</v>
      </c>
      <c r="E208" s="42">
        <f t="shared" si="55"/>
        <v>400</v>
      </c>
      <c r="F208" s="42">
        <v>400</v>
      </c>
      <c r="G208" s="42">
        <v>0</v>
      </c>
      <c r="H208" s="42">
        <f t="shared" si="56"/>
        <v>415</v>
      </c>
      <c r="I208" s="42">
        <v>415</v>
      </c>
      <c r="J208" s="42">
        <v>0</v>
      </c>
      <c r="K208" s="42">
        <f t="shared" si="57"/>
        <v>430</v>
      </c>
      <c r="L208" s="42">
        <v>430</v>
      </c>
      <c r="M208" s="42">
        <v>0</v>
      </c>
      <c r="N208" s="42">
        <f t="shared" si="58"/>
        <v>430</v>
      </c>
      <c r="O208" s="42">
        <v>430</v>
      </c>
      <c r="P208" s="42">
        <v>0</v>
      </c>
    </row>
    <row r="209" spans="3:16" ht="111" x14ac:dyDescent="0.35">
      <c r="C209" s="39"/>
      <c r="D209" s="46" t="s">
        <v>234</v>
      </c>
      <c r="E209" s="42">
        <f t="shared" si="55"/>
        <v>280</v>
      </c>
      <c r="F209" s="42">
        <v>280</v>
      </c>
      <c r="G209" s="42">
        <v>0</v>
      </c>
      <c r="H209" s="42">
        <f t="shared" si="56"/>
        <v>302</v>
      </c>
      <c r="I209" s="42">
        <v>302</v>
      </c>
      <c r="J209" s="42">
        <v>0</v>
      </c>
      <c r="K209" s="42">
        <f t="shared" si="57"/>
        <v>332</v>
      </c>
      <c r="L209" s="42">
        <v>332</v>
      </c>
      <c r="M209" s="42">
        <v>0</v>
      </c>
      <c r="N209" s="42">
        <f t="shared" si="58"/>
        <v>365</v>
      </c>
      <c r="O209" s="42">
        <v>365</v>
      </c>
      <c r="P209" s="42">
        <v>0</v>
      </c>
    </row>
    <row r="210" spans="3:16" ht="55.5" x14ac:dyDescent="0.35">
      <c r="C210" s="39"/>
      <c r="D210" s="46" t="s">
        <v>73</v>
      </c>
      <c r="E210" s="42">
        <f t="shared" si="55"/>
        <v>800</v>
      </c>
      <c r="F210" s="42">
        <v>800</v>
      </c>
      <c r="G210" s="42">
        <v>0</v>
      </c>
      <c r="H210" s="42">
        <f t="shared" si="56"/>
        <v>800</v>
      </c>
      <c r="I210" s="42">
        <v>800</v>
      </c>
      <c r="J210" s="42">
        <v>0</v>
      </c>
      <c r="K210" s="42">
        <f t="shared" si="57"/>
        <v>900</v>
      </c>
      <c r="L210" s="42">
        <v>900</v>
      </c>
      <c r="M210" s="42">
        <v>0</v>
      </c>
      <c r="N210" s="42">
        <f t="shared" si="58"/>
        <v>900</v>
      </c>
      <c r="O210" s="42">
        <v>900</v>
      </c>
      <c r="P210" s="42">
        <v>0</v>
      </c>
    </row>
    <row r="211" spans="3:16" ht="37" x14ac:dyDescent="0.35">
      <c r="C211" s="39"/>
      <c r="D211" s="46" t="s">
        <v>74</v>
      </c>
      <c r="E211" s="42">
        <f t="shared" si="55"/>
        <v>200</v>
      </c>
      <c r="F211" s="42">
        <v>200</v>
      </c>
      <c r="G211" s="42">
        <v>0</v>
      </c>
      <c r="H211" s="42">
        <f t="shared" si="56"/>
        <v>220.00000000000003</v>
      </c>
      <c r="I211" s="42">
        <v>220.00000000000003</v>
      </c>
      <c r="J211" s="42">
        <v>0</v>
      </c>
      <c r="K211" s="42">
        <f t="shared" si="57"/>
        <v>242.00000000000006</v>
      </c>
      <c r="L211" s="42">
        <v>242.00000000000006</v>
      </c>
      <c r="M211" s="42">
        <v>0</v>
      </c>
      <c r="N211" s="42">
        <f t="shared" si="58"/>
        <v>266</v>
      </c>
      <c r="O211" s="42">
        <v>266</v>
      </c>
      <c r="P211" s="42">
        <v>0</v>
      </c>
    </row>
    <row r="212" spans="3:16" ht="129.5" x14ac:dyDescent="0.35">
      <c r="C212" s="39"/>
      <c r="D212" s="46" t="s">
        <v>235</v>
      </c>
      <c r="E212" s="42">
        <f t="shared" si="55"/>
        <v>280</v>
      </c>
      <c r="F212" s="42">
        <v>280</v>
      </c>
      <c r="G212" s="42">
        <v>0</v>
      </c>
      <c r="H212" s="42">
        <f t="shared" si="56"/>
        <v>280</v>
      </c>
      <c r="I212" s="42">
        <v>280</v>
      </c>
      <c r="J212" s="42">
        <v>0</v>
      </c>
      <c r="K212" s="42">
        <f t="shared" si="57"/>
        <v>280</v>
      </c>
      <c r="L212" s="42">
        <v>280</v>
      </c>
      <c r="M212" s="42">
        <v>0</v>
      </c>
      <c r="N212" s="42">
        <f t="shared" si="58"/>
        <v>280</v>
      </c>
      <c r="O212" s="42">
        <v>280</v>
      </c>
      <c r="P212" s="42">
        <v>0</v>
      </c>
    </row>
    <row r="213" spans="3:16" ht="37" x14ac:dyDescent="0.35">
      <c r="C213" s="47" t="s">
        <v>145</v>
      </c>
      <c r="D213" s="53" t="s">
        <v>41</v>
      </c>
      <c r="E213" s="50">
        <f t="shared" si="55"/>
        <v>12150</v>
      </c>
      <c r="F213" s="50">
        <f>SUM(F217:F223)</f>
        <v>12150</v>
      </c>
      <c r="G213" s="50">
        <f>SUM(G217:G223)</f>
        <v>0</v>
      </c>
      <c r="H213" s="50">
        <f t="shared" si="56"/>
        <v>15500</v>
      </c>
      <c r="I213" s="50">
        <f>SUM(I217:I223)</f>
        <v>15500</v>
      </c>
      <c r="J213" s="50">
        <f>SUM(J217:J223)</f>
        <v>0</v>
      </c>
      <c r="K213" s="50">
        <f t="shared" si="57"/>
        <v>17000</v>
      </c>
      <c r="L213" s="50">
        <f>SUM(L217:L223)</f>
        <v>17000</v>
      </c>
      <c r="M213" s="50">
        <f>SUM(M217:M223)</f>
        <v>0</v>
      </c>
      <c r="N213" s="50">
        <f t="shared" si="58"/>
        <v>17000</v>
      </c>
      <c r="O213" s="50">
        <f>SUM(O217:O223)</f>
        <v>17000</v>
      </c>
      <c r="P213" s="50">
        <f>SUM(P217:P223)</f>
        <v>0</v>
      </c>
    </row>
    <row r="214" spans="3:16" ht="18.5" x14ac:dyDescent="0.35">
      <c r="C214" s="39"/>
      <c r="D214" s="40" t="s">
        <v>57</v>
      </c>
      <c r="E214" s="41">
        <f t="shared" si="55"/>
        <v>0</v>
      </c>
      <c r="F214" s="41">
        <f>SUM(F215:F216)</f>
        <v>0</v>
      </c>
      <c r="G214" s="41">
        <f>SUM(G215:G216)</f>
        <v>0</v>
      </c>
      <c r="H214" s="41">
        <f t="shared" si="56"/>
        <v>0</v>
      </c>
      <c r="I214" s="41">
        <f>SUM(I215:I216)</f>
        <v>0</v>
      </c>
      <c r="J214" s="41">
        <f>SUM(J215:J216)</f>
        <v>0</v>
      </c>
      <c r="K214" s="41">
        <f t="shared" si="57"/>
        <v>0</v>
      </c>
      <c r="L214" s="41">
        <f>SUM(L215:L216)</f>
        <v>0</v>
      </c>
      <c r="M214" s="41">
        <f>SUM(M215:M216)</f>
        <v>0</v>
      </c>
      <c r="N214" s="41">
        <f t="shared" si="58"/>
        <v>0</v>
      </c>
      <c r="O214" s="41">
        <f>SUM(O215:O216)</f>
        <v>0</v>
      </c>
      <c r="P214" s="41">
        <f>SUM(P215:P216)</f>
        <v>0</v>
      </c>
    </row>
    <row r="215" spans="3:16" ht="18.5" x14ac:dyDescent="0.35">
      <c r="C215" s="39"/>
      <c r="D215" s="46" t="s">
        <v>89</v>
      </c>
      <c r="E215" s="42">
        <f t="shared" si="55"/>
        <v>0</v>
      </c>
      <c r="F215" s="42">
        <v>0</v>
      </c>
      <c r="G215" s="42">
        <v>0</v>
      </c>
      <c r="H215" s="42">
        <f t="shared" si="56"/>
        <v>0</v>
      </c>
      <c r="I215" s="42">
        <v>0</v>
      </c>
      <c r="J215" s="42">
        <v>0</v>
      </c>
      <c r="K215" s="42">
        <f t="shared" si="57"/>
        <v>0</v>
      </c>
      <c r="L215" s="42">
        <v>0</v>
      </c>
      <c r="M215" s="42">
        <v>0</v>
      </c>
      <c r="N215" s="42">
        <f t="shared" si="58"/>
        <v>0</v>
      </c>
      <c r="O215" s="42">
        <v>0</v>
      </c>
      <c r="P215" s="42">
        <v>0</v>
      </c>
    </row>
    <row r="216" spans="3:16" ht="18.5" x14ac:dyDescent="0.35">
      <c r="C216" s="39"/>
      <c r="D216" s="46" t="s">
        <v>61</v>
      </c>
      <c r="E216" s="42">
        <f t="shared" si="55"/>
        <v>0</v>
      </c>
      <c r="F216" s="42">
        <v>0</v>
      </c>
      <c r="G216" s="42">
        <v>0</v>
      </c>
      <c r="H216" s="42">
        <f t="shared" si="56"/>
        <v>0</v>
      </c>
      <c r="I216" s="42">
        <v>0</v>
      </c>
      <c r="J216" s="42">
        <v>0</v>
      </c>
      <c r="K216" s="42">
        <f t="shared" si="57"/>
        <v>0</v>
      </c>
      <c r="L216" s="42">
        <v>0</v>
      </c>
      <c r="M216" s="42">
        <v>0</v>
      </c>
      <c r="N216" s="42">
        <f t="shared" si="58"/>
        <v>0</v>
      </c>
      <c r="O216" s="42">
        <v>0</v>
      </c>
      <c r="P216" s="42">
        <v>0</v>
      </c>
    </row>
    <row r="217" spans="3:16" ht="92.5" x14ac:dyDescent="0.35">
      <c r="C217" s="39"/>
      <c r="D217" s="46" t="s">
        <v>236</v>
      </c>
      <c r="E217" s="42">
        <f t="shared" si="55"/>
        <v>2810</v>
      </c>
      <c r="F217" s="42">
        <v>2810</v>
      </c>
      <c r="G217" s="42">
        <v>0</v>
      </c>
      <c r="H217" s="42">
        <f t="shared" si="56"/>
        <v>3200</v>
      </c>
      <c r="I217" s="42">
        <v>3200</v>
      </c>
      <c r="J217" s="42">
        <v>0</v>
      </c>
      <c r="K217" s="42">
        <f t="shared" si="57"/>
        <v>3500</v>
      </c>
      <c r="L217" s="42">
        <v>3500</v>
      </c>
      <c r="M217" s="42">
        <v>0</v>
      </c>
      <c r="N217" s="42">
        <f t="shared" si="58"/>
        <v>3500</v>
      </c>
      <c r="O217" s="42">
        <v>3500</v>
      </c>
      <c r="P217" s="42">
        <v>0</v>
      </c>
    </row>
    <row r="218" spans="3:16" ht="111" x14ac:dyDescent="0.35">
      <c r="C218" s="39"/>
      <c r="D218" s="46" t="s">
        <v>237</v>
      </c>
      <c r="E218" s="42">
        <f t="shared" si="55"/>
        <v>7140</v>
      </c>
      <c r="F218" s="42">
        <v>7140</v>
      </c>
      <c r="G218" s="42">
        <v>0</v>
      </c>
      <c r="H218" s="42">
        <f t="shared" si="56"/>
        <v>10100</v>
      </c>
      <c r="I218" s="42">
        <v>10100</v>
      </c>
      <c r="J218" s="42">
        <v>0</v>
      </c>
      <c r="K218" s="42">
        <f t="shared" si="57"/>
        <v>11200</v>
      </c>
      <c r="L218" s="42">
        <v>11200</v>
      </c>
      <c r="M218" s="42">
        <v>0</v>
      </c>
      <c r="N218" s="42">
        <f t="shared" si="58"/>
        <v>11200</v>
      </c>
      <c r="O218" s="42">
        <v>11200</v>
      </c>
      <c r="P218" s="42">
        <v>0</v>
      </c>
    </row>
    <row r="219" spans="3:16" ht="60.75" customHeight="1" x14ac:dyDescent="0.35">
      <c r="C219" s="39"/>
      <c r="D219" s="46" t="s">
        <v>238</v>
      </c>
      <c r="E219" s="42">
        <f t="shared" si="55"/>
        <v>300</v>
      </c>
      <c r="F219" s="42">
        <v>300</v>
      </c>
      <c r="G219" s="42">
        <v>0</v>
      </c>
      <c r="H219" s="42">
        <f t="shared" si="56"/>
        <v>300</v>
      </c>
      <c r="I219" s="42">
        <v>300</v>
      </c>
      <c r="J219" s="42">
        <v>0</v>
      </c>
      <c r="K219" s="42">
        <f t="shared" si="57"/>
        <v>300</v>
      </c>
      <c r="L219" s="42">
        <v>300</v>
      </c>
      <c r="M219" s="42">
        <v>0</v>
      </c>
      <c r="N219" s="42">
        <f t="shared" si="58"/>
        <v>300</v>
      </c>
      <c r="O219" s="42">
        <v>300</v>
      </c>
      <c r="P219" s="42">
        <v>0</v>
      </c>
    </row>
    <row r="220" spans="3:16" ht="37" x14ac:dyDescent="0.35">
      <c r="C220" s="39"/>
      <c r="D220" s="46" t="s">
        <v>75</v>
      </c>
      <c r="E220" s="42">
        <f t="shared" si="55"/>
        <v>1430</v>
      </c>
      <c r="F220" s="42">
        <v>1430</v>
      </c>
      <c r="G220" s="42">
        <v>0</v>
      </c>
      <c r="H220" s="42">
        <f t="shared" si="56"/>
        <v>1430</v>
      </c>
      <c r="I220" s="42">
        <v>1430</v>
      </c>
      <c r="J220" s="42">
        <v>0</v>
      </c>
      <c r="K220" s="42">
        <f t="shared" si="57"/>
        <v>1530</v>
      </c>
      <c r="L220" s="42">
        <v>1530</v>
      </c>
      <c r="M220" s="42">
        <v>0</v>
      </c>
      <c r="N220" s="42">
        <f t="shared" si="58"/>
        <v>1530</v>
      </c>
      <c r="O220" s="42">
        <v>1530</v>
      </c>
      <c r="P220" s="42">
        <v>0</v>
      </c>
    </row>
    <row r="221" spans="3:16" ht="37" x14ac:dyDescent="0.35">
      <c r="C221" s="39"/>
      <c r="D221" s="46" t="s">
        <v>76</v>
      </c>
      <c r="E221" s="42">
        <f t="shared" si="55"/>
        <v>50</v>
      </c>
      <c r="F221" s="42">
        <v>50</v>
      </c>
      <c r="G221" s="42">
        <v>0</v>
      </c>
      <c r="H221" s="42">
        <f t="shared" si="56"/>
        <v>50</v>
      </c>
      <c r="I221" s="42">
        <v>50</v>
      </c>
      <c r="J221" s="42">
        <v>0</v>
      </c>
      <c r="K221" s="42">
        <f t="shared" si="57"/>
        <v>50</v>
      </c>
      <c r="L221" s="42">
        <v>50</v>
      </c>
      <c r="M221" s="42">
        <v>0</v>
      </c>
      <c r="N221" s="42">
        <f t="shared" si="58"/>
        <v>50</v>
      </c>
      <c r="O221" s="42">
        <v>50</v>
      </c>
      <c r="P221" s="42">
        <v>0</v>
      </c>
    </row>
    <row r="222" spans="3:16" ht="18.5" x14ac:dyDescent="0.35">
      <c r="C222" s="39"/>
      <c r="D222" s="46" t="s">
        <v>239</v>
      </c>
      <c r="E222" s="42">
        <f t="shared" si="55"/>
        <v>120</v>
      </c>
      <c r="F222" s="42">
        <v>120</v>
      </c>
      <c r="G222" s="42">
        <v>0</v>
      </c>
      <c r="H222" s="42">
        <f t="shared" si="56"/>
        <v>120</v>
      </c>
      <c r="I222" s="42">
        <v>120</v>
      </c>
      <c r="J222" s="42">
        <v>0</v>
      </c>
      <c r="K222" s="42">
        <f t="shared" si="57"/>
        <v>120</v>
      </c>
      <c r="L222" s="42">
        <v>120</v>
      </c>
      <c r="M222" s="42">
        <v>0</v>
      </c>
      <c r="N222" s="42">
        <f t="shared" si="58"/>
        <v>120</v>
      </c>
      <c r="O222" s="42">
        <v>120</v>
      </c>
      <c r="P222" s="42">
        <v>0</v>
      </c>
    </row>
    <row r="223" spans="3:16" ht="32" customHeight="1" x14ac:dyDescent="0.35">
      <c r="C223" s="39"/>
      <c r="D223" s="46" t="s">
        <v>77</v>
      </c>
      <c r="E223" s="42">
        <f t="shared" si="55"/>
        <v>300</v>
      </c>
      <c r="F223" s="42">
        <v>300</v>
      </c>
      <c r="G223" s="42">
        <v>0</v>
      </c>
      <c r="H223" s="42">
        <f t="shared" si="56"/>
        <v>300</v>
      </c>
      <c r="I223" s="42">
        <v>300</v>
      </c>
      <c r="J223" s="42">
        <v>0</v>
      </c>
      <c r="K223" s="42">
        <f t="shared" si="57"/>
        <v>300</v>
      </c>
      <c r="L223" s="42">
        <v>300</v>
      </c>
      <c r="M223" s="42">
        <v>0</v>
      </c>
      <c r="N223" s="42">
        <f t="shared" si="58"/>
        <v>300</v>
      </c>
      <c r="O223" s="42">
        <v>300</v>
      </c>
      <c r="P223" s="42">
        <v>0</v>
      </c>
    </row>
    <row r="224" spans="3:16" ht="33" customHeight="1" x14ac:dyDescent="0.35">
      <c r="C224" s="47" t="s">
        <v>146</v>
      </c>
      <c r="D224" s="53" t="s">
        <v>42</v>
      </c>
      <c r="E224" s="50">
        <f t="shared" si="55"/>
        <v>1260</v>
      </c>
      <c r="F224" s="50">
        <f>SUM(F228:F229)</f>
        <v>1260</v>
      </c>
      <c r="G224" s="50">
        <f>SUM(G228:G229)</f>
        <v>0</v>
      </c>
      <c r="H224" s="50">
        <f t="shared" si="56"/>
        <v>2100</v>
      </c>
      <c r="I224" s="50">
        <f>SUM(I228:I229)</f>
        <v>2100</v>
      </c>
      <c r="J224" s="50">
        <f>SUM(J228:J229)</f>
        <v>0</v>
      </c>
      <c r="K224" s="50">
        <f t="shared" si="57"/>
        <v>2750</v>
      </c>
      <c r="L224" s="50">
        <f>SUM(L228:L229)</f>
        <v>2750</v>
      </c>
      <c r="M224" s="50">
        <f>SUM(M228:M229)</f>
        <v>0</v>
      </c>
      <c r="N224" s="50">
        <f t="shared" si="58"/>
        <v>3157</v>
      </c>
      <c r="O224" s="50">
        <f>SUM(O228:O229)</f>
        <v>3157</v>
      </c>
      <c r="P224" s="50">
        <f>SUM(P228:P229)</f>
        <v>0</v>
      </c>
    </row>
    <row r="225" spans="3:16" ht="18.5" x14ac:dyDescent="0.35">
      <c r="C225" s="39"/>
      <c r="D225" s="40" t="s">
        <v>57</v>
      </c>
      <c r="E225" s="41">
        <f t="shared" si="55"/>
        <v>0</v>
      </c>
      <c r="F225" s="41">
        <f>SUM(F226:F227)</f>
        <v>0</v>
      </c>
      <c r="G225" s="41">
        <f>SUM(G226:G227)</f>
        <v>0</v>
      </c>
      <c r="H225" s="41">
        <f t="shared" si="56"/>
        <v>0</v>
      </c>
      <c r="I225" s="41">
        <f>SUM(I226:I227)</f>
        <v>0</v>
      </c>
      <c r="J225" s="41">
        <f>SUM(J226:J227)</f>
        <v>0</v>
      </c>
      <c r="K225" s="41">
        <f t="shared" si="57"/>
        <v>0</v>
      </c>
      <c r="L225" s="41">
        <f>SUM(L226:L227)</f>
        <v>0</v>
      </c>
      <c r="M225" s="41">
        <f>SUM(M226:M227)</f>
        <v>0</v>
      </c>
      <c r="N225" s="41">
        <f t="shared" si="58"/>
        <v>0</v>
      </c>
      <c r="O225" s="41">
        <f>SUM(O226:O227)</f>
        <v>0</v>
      </c>
      <c r="P225" s="41">
        <f>SUM(P226:P227)</f>
        <v>0</v>
      </c>
    </row>
    <row r="226" spans="3:16" ht="18.5" x14ac:dyDescent="0.35">
      <c r="C226" s="39"/>
      <c r="D226" s="46" t="s">
        <v>89</v>
      </c>
      <c r="E226" s="42">
        <f t="shared" si="55"/>
        <v>0</v>
      </c>
      <c r="F226" s="42">
        <v>0</v>
      </c>
      <c r="G226" s="42">
        <v>0</v>
      </c>
      <c r="H226" s="42">
        <f t="shared" si="56"/>
        <v>0</v>
      </c>
      <c r="I226" s="42">
        <v>0</v>
      </c>
      <c r="J226" s="42">
        <v>0</v>
      </c>
      <c r="K226" s="42">
        <f t="shared" si="57"/>
        <v>0</v>
      </c>
      <c r="L226" s="42">
        <v>0</v>
      </c>
      <c r="M226" s="42">
        <v>0</v>
      </c>
      <c r="N226" s="42">
        <f t="shared" si="58"/>
        <v>0</v>
      </c>
      <c r="O226" s="42">
        <v>0</v>
      </c>
      <c r="P226" s="42">
        <v>0</v>
      </c>
    </row>
    <row r="227" spans="3:16" ht="18.5" x14ac:dyDescent="0.35">
      <c r="C227" s="39"/>
      <c r="D227" s="46" t="s">
        <v>61</v>
      </c>
      <c r="E227" s="42">
        <f t="shared" si="55"/>
        <v>0</v>
      </c>
      <c r="F227" s="42">
        <v>0</v>
      </c>
      <c r="G227" s="42">
        <v>0</v>
      </c>
      <c r="H227" s="42">
        <f t="shared" si="56"/>
        <v>0</v>
      </c>
      <c r="I227" s="42">
        <v>0</v>
      </c>
      <c r="J227" s="42">
        <v>0</v>
      </c>
      <c r="K227" s="42">
        <f t="shared" si="57"/>
        <v>0</v>
      </c>
      <c r="L227" s="42">
        <v>0</v>
      </c>
      <c r="M227" s="42">
        <v>0</v>
      </c>
      <c r="N227" s="42">
        <f t="shared" si="58"/>
        <v>0</v>
      </c>
      <c r="O227" s="42">
        <v>0</v>
      </c>
      <c r="P227" s="42">
        <v>0</v>
      </c>
    </row>
    <row r="228" spans="3:16" ht="18.5" x14ac:dyDescent="0.35">
      <c r="C228" s="39"/>
      <c r="D228" s="46" t="s">
        <v>78</v>
      </c>
      <c r="E228" s="42">
        <f t="shared" si="55"/>
        <v>342</v>
      </c>
      <c r="F228" s="42">
        <v>342</v>
      </c>
      <c r="G228" s="42">
        <v>0</v>
      </c>
      <c r="H228" s="42">
        <f t="shared" si="56"/>
        <v>900</v>
      </c>
      <c r="I228" s="42">
        <v>900</v>
      </c>
      <c r="J228" s="42">
        <v>0</v>
      </c>
      <c r="K228" s="42">
        <f t="shared" si="57"/>
        <v>1200</v>
      </c>
      <c r="L228" s="42">
        <v>1200</v>
      </c>
      <c r="M228" s="42">
        <v>0</v>
      </c>
      <c r="N228" s="42">
        <f t="shared" si="58"/>
        <v>1200</v>
      </c>
      <c r="O228" s="42">
        <v>1200</v>
      </c>
      <c r="P228" s="42">
        <v>0</v>
      </c>
    </row>
    <row r="229" spans="3:16" ht="111" x14ac:dyDescent="0.35">
      <c r="C229" s="39"/>
      <c r="D229" s="46" t="s">
        <v>240</v>
      </c>
      <c r="E229" s="42">
        <f t="shared" si="55"/>
        <v>918</v>
      </c>
      <c r="F229" s="42">
        <v>918</v>
      </c>
      <c r="G229" s="42">
        <v>0</v>
      </c>
      <c r="H229" s="42">
        <f t="shared" si="56"/>
        <v>1200</v>
      </c>
      <c r="I229" s="42">
        <v>1200</v>
      </c>
      <c r="J229" s="42">
        <v>0</v>
      </c>
      <c r="K229" s="42">
        <f t="shared" si="57"/>
        <v>1550</v>
      </c>
      <c r="L229" s="42">
        <v>1550</v>
      </c>
      <c r="M229" s="42">
        <v>0</v>
      </c>
      <c r="N229" s="42">
        <f t="shared" si="58"/>
        <v>1957</v>
      </c>
      <c r="O229" s="42">
        <v>1957</v>
      </c>
      <c r="P229" s="42">
        <v>0</v>
      </c>
    </row>
    <row r="230" spans="3:16" ht="54.75" customHeight="1" x14ac:dyDescent="0.35">
      <c r="C230" s="47" t="s">
        <v>150</v>
      </c>
      <c r="D230" s="53" t="s">
        <v>43</v>
      </c>
      <c r="E230" s="50">
        <f t="shared" si="55"/>
        <v>7000</v>
      </c>
      <c r="F230" s="50">
        <f>SUM(F234:F237)</f>
        <v>7000</v>
      </c>
      <c r="G230" s="50">
        <f>SUM(G234:G237)</f>
        <v>0</v>
      </c>
      <c r="H230" s="50">
        <f t="shared" si="56"/>
        <v>18734</v>
      </c>
      <c r="I230" s="50">
        <f>SUM(I234:I237)</f>
        <v>18734</v>
      </c>
      <c r="J230" s="50">
        <f>SUM(J234:J237)</f>
        <v>0</v>
      </c>
      <c r="K230" s="50">
        <f t="shared" si="57"/>
        <v>17714</v>
      </c>
      <c r="L230" s="50">
        <f>SUM(L234:L237)</f>
        <v>17714</v>
      </c>
      <c r="M230" s="50">
        <f>SUM(M234:M237)</f>
        <v>0</v>
      </c>
      <c r="N230" s="50">
        <f t="shared" si="58"/>
        <v>18370</v>
      </c>
      <c r="O230" s="50">
        <f>SUM(O234:O237)</f>
        <v>18370</v>
      </c>
      <c r="P230" s="50">
        <f>SUM(P234:P237)</f>
        <v>0</v>
      </c>
    </row>
    <row r="231" spans="3:16" ht="18.5" x14ac:dyDescent="0.35">
      <c r="C231" s="39"/>
      <c r="D231" s="40" t="s">
        <v>57</v>
      </c>
      <c r="E231" s="41">
        <f t="shared" si="55"/>
        <v>75</v>
      </c>
      <c r="F231" s="41">
        <f>SUM(F232:F233)</f>
        <v>75</v>
      </c>
      <c r="G231" s="41">
        <f>SUM(G232:G233)</f>
        <v>0</v>
      </c>
      <c r="H231" s="41">
        <f t="shared" si="56"/>
        <v>75</v>
      </c>
      <c r="I231" s="41">
        <f>SUM(I232:I233)</f>
        <v>75</v>
      </c>
      <c r="J231" s="41">
        <f>SUM(J232:J233)</f>
        <v>0</v>
      </c>
      <c r="K231" s="41">
        <f t="shared" si="57"/>
        <v>75</v>
      </c>
      <c r="L231" s="41">
        <f>SUM(L232:L233)</f>
        <v>75</v>
      </c>
      <c r="M231" s="41">
        <f>SUM(M232:M233)</f>
        <v>0</v>
      </c>
      <c r="N231" s="41">
        <f t="shared" si="58"/>
        <v>75</v>
      </c>
      <c r="O231" s="41">
        <f>SUM(O232:O233)</f>
        <v>75</v>
      </c>
      <c r="P231" s="41">
        <f>SUM(P232:P233)</f>
        <v>0</v>
      </c>
    </row>
    <row r="232" spans="3:16" ht="18.5" x14ac:dyDescent="0.35">
      <c r="C232" s="39"/>
      <c r="D232" s="46" t="s">
        <v>89</v>
      </c>
      <c r="E232" s="42">
        <f t="shared" si="55"/>
        <v>0</v>
      </c>
      <c r="F232" s="42">
        <v>0</v>
      </c>
      <c r="G232" s="42">
        <v>0</v>
      </c>
      <c r="H232" s="42">
        <f t="shared" si="56"/>
        <v>0</v>
      </c>
      <c r="I232" s="42">
        <v>0</v>
      </c>
      <c r="J232" s="42">
        <v>0</v>
      </c>
      <c r="K232" s="42">
        <f t="shared" si="57"/>
        <v>0</v>
      </c>
      <c r="L232" s="42">
        <v>0</v>
      </c>
      <c r="M232" s="42">
        <v>0</v>
      </c>
      <c r="N232" s="42">
        <f t="shared" si="58"/>
        <v>0</v>
      </c>
      <c r="O232" s="42">
        <v>0</v>
      </c>
      <c r="P232" s="42">
        <v>0</v>
      </c>
    </row>
    <row r="233" spans="3:16" ht="18.5" x14ac:dyDescent="0.35">
      <c r="C233" s="39"/>
      <c r="D233" s="46" t="s">
        <v>61</v>
      </c>
      <c r="E233" s="42">
        <f t="shared" si="55"/>
        <v>75</v>
      </c>
      <c r="F233" s="42">
        <f>30+45</f>
        <v>75</v>
      </c>
      <c r="G233" s="42">
        <v>0</v>
      </c>
      <c r="H233" s="42">
        <f t="shared" si="56"/>
        <v>75</v>
      </c>
      <c r="I233" s="42">
        <v>75</v>
      </c>
      <c r="J233" s="42">
        <v>0</v>
      </c>
      <c r="K233" s="42">
        <f t="shared" si="57"/>
        <v>75</v>
      </c>
      <c r="L233" s="42">
        <v>75</v>
      </c>
      <c r="M233" s="42">
        <v>0</v>
      </c>
      <c r="N233" s="42">
        <f t="shared" si="58"/>
        <v>75</v>
      </c>
      <c r="O233" s="42">
        <v>75</v>
      </c>
      <c r="P233" s="42">
        <v>0</v>
      </c>
    </row>
    <row r="234" spans="3:16" ht="18.5" x14ac:dyDescent="0.35">
      <c r="C234" s="39"/>
      <c r="D234" s="46" t="s">
        <v>147</v>
      </c>
      <c r="E234" s="42">
        <f t="shared" si="55"/>
        <v>2200</v>
      </c>
      <c r="F234" s="42">
        <v>2200</v>
      </c>
      <c r="G234" s="42">
        <v>0</v>
      </c>
      <c r="H234" s="42">
        <f t="shared" si="56"/>
        <v>2200</v>
      </c>
      <c r="I234" s="42">
        <v>2200</v>
      </c>
      <c r="J234" s="42">
        <v>0</v>
      </c>
      <c r="K234" s="42">
        <f t="shared" si="57"/>
        <v>2200</v>
      </c>
      <c r="L234" s="42">
        <v>2200</v>
      </c>
      <c r="M234" s="42">
        <v>0</v>
      </c>
      <c r="N234" s="42">
        <f t="shared" si="58"/>
        <v>2670</v>
      </c>
      <c r="O234" s="42">
        <v>2670</v>
      </c>
      <c r="P234" s="42">
        <v>0</v>
      </c>
    </row>
    <row r="235" spans="3:16" ht="18.5" x14ac:dyDescent="0.35">
      <c r="C235" s="39"/>
      <c r="D235" s="46" t="s">
        <v>148</v>
      </c>
      <c r="E235" s="42">
        <f t="shared" si="55"/>
        <v>3650</v>
      </c>
      <c r="F235" s="42">
        <v>3650</v>
      </c>
      <c r="G235" s="42">
        <v>0</v>
      </c>
      <c r="H235" s="42">
        <f t="shared" si="56"/>
        <v>14534</v>
      </c>
      <c r="I235" s="42">
        <f>14600-30-36</f>
        <v>14534</v>
      </c>
      <c r="J235" s="42">
        <v>0</v>
      </c>
      <c r="K235" s="42">
        <f t="shared" si="57"/>
        <v>13514</v>
      </c>
      <c r="L235" s="42">
        <f>13514</f>
        <v>13514</v>
      </c>
      <c r="M235" s="42">
        <v>0</v>
      </c>
      <c r="N235" s="42">
        <f t="shared" si="58"/>
        <v>13700</v>
      </c>
      <c r="O235" s="42">
        <v>13700</v>
      </c>
      <c r="P235" s="42">
        <v>0</v>
      </c>
    </row>
    <row r="236" spans="3:16" ht="18.5" x14ac:dyDescent="0.35">
      <c r="C236" s="39"/>
      <c r="D236" s="46" t="s">
        <v>149</v>
      </c>
      <c r="E236" s="42">
        <f t="shared" si="55"/>
        <v>800</v>
      </c>
      <c r="F236" s="42">
        <v>800</v>
      </c>
      <c r="G236" s="42">
        <v>0</v>
      </c>
      <c r="H236" s="42">
        <f t="shared" si="56"/>
        <v>800</v>
      </c>
      <c r="I236" s="42">
        <v>800</v>
      </c>
      <c r="J236" s="42">
        <v>0</v>
      </c>
      <c r="K236" s="42">
        <f t="shared" si="57"/>
        <v>800</v>
      </c>
      <c r="L236" s="42">
        <v>800</v>
      </c>
      <c r="M236" s="42">
        <v>0</v>
      </c>
      <c r="N236" s="42">
        <f t="shared" si="58"/>
        <v>800</v>
      </c>
      <c r="O236" s="42">
        <v>800</v>
      </c>
      <c r="P236" s="42">
        <v>0</v>
      </c>
    </row>
    <row r="237" spans="3:16" ht="18.5" x14ac:dyDescent="0.35">
      <c r="C237" s="39"/>
      <c r="D237" s="46" t="s">
        <v>241</v>
      </c>
      <c r="E237" s="42">
        <f t="shared" si="55"/>
        <v>350</v>
      </c>
      <c r="F237" s="42">
        <v>350</v>
      </c>
      <c r="G237" s="42">
        <v>0</v>
      </c>
      <c r="H237" s="42">
        <f t="shared" si="56"/>
        <v>1200</v>
      </c>
      <c r="I237" s="42">
        <v>1200</v>
      </c>
      <c r="J237" s="42">
        <v>0</v>
      </c>
      <c r="K237" s="42">
        <f t="shared" si="57"/>
        <v>1200</v>
      </c>
      <c r="L237" s="42">
        <v>1200</v>
      </c>
      <c r="M237" s="42">
        <v>0</v>
      </c>
      <c r="N237" s="42">
        <f t="shared" si="58"/>
        <v>1200</v>
      </c>
      <c r="O237" s="42">
        <v>1200</v>
      </c>
      <c r="P237" s="42">
        <v>0</v>
      </c>
    </row>
    <row r="238" spans="3:16" ht="49.5" customHeight="1" x14ac:dyDescent="0.35">
      <c r="C238" s="47" t="s">
        <v>151</v>
      </c>
      <c r="D238" s="53" t="s">
        <v>44</v>
      </c>
      <c r="E238" s="50">
        <f t="shared" si="55"/>
        <v>601235</v>
      </c>
      <c r="F238" s="50">
        <f>F242+F255+F264+F269+F279+F286+F294+F303+F310+F316</f>
        <v>601235</v>
      </c>
      <c r="G238" s="50">
        <f>G242+G255+G264+G269+G279+G286+G294+G303+G310+G316</f>
        <v>0</v>
      </c>
      <c r="H238" s="50">
        <f t="shared" si="56"/>
        <v>268600</v>
      </c>
      <c r="I238" s="50">
        <f>I242+I255+I264+I269+I279+I286+I294+I303+I310+I316</f>
        <v>268600</v>
      </c>
      <c r="J238" s="50">
        <f>J242+J255+J264+J269+J279+J286+J294+J303+J310+J316</f>
        <v>0</v>
      </c>
      <c r="K238" s="50">
        <f t="shared" si="57"/>
        <v>287300</v>
      </c>
      <c r="L238" s="50">
        <f>L242+L255+L264+L269+L279+L286+L294+L303+L310+L316</f>
        <v>287300</v>
      </c>
      <c r="M238" s="50">
        <f>M242+M255+M264+M269+M279+M286+M294+M303+M310+M316</f>
        <v>0</v>
      </c>
      <c r="N238" s="50">
        <f t="shared" si="58"/>
        <v>302100</v>
      </c>
      <c r="O238" s="50">
        <f>O242+O255+O264+O269+O279+O286+O294+O303+O310+O316</f>
        <v>302100</v>
      </c>
      <c r="P238" s="50">
        <f>P242+P255+P264+P269+P279+P286+P294+P303+P310+P316</f>
        <v>0</v>
      </c>
    </row>
    <row r="239" spans="3:16" ht="18.5" x14ac:dyDescent="0.35">
      <c r="C239" s="39"/>
      <c r="D239" s="40" t="s">
        <v>57</v>
      </c>
      <c r="E239" s="41">
        <f t="shared" si="55"/>
        <v>9187</v>
      </c>
      <c r="F239" s="41">
        <f t="shared" ref="F239" si="59">F243+F256+F265+F270+F280+F287+F295+F304+F311+F317</f>
        <v>9187</v>
      </c>
      <c r="G239" s="41">
        <f>G243+G256+G265+G270+G280+G287+G295+G304+G311+G317</f>
        <v>0</v>
      </c>
      <c r="H239" s="41">
        <f t="shared" si="56"/>
        <v>8721</v>
      </c>
      <c r="I239" s="41">
        <f t="shared" ref="I239" si="60">I243+I256+I265+I270+I280+I287+I295+I304+I311+I317</f>
        <v>8721</v>
      </c>
      <c r="J239" s="41">
        <f>J243+J256+J265+J270+J280+J287+J295+J304+J311+J317</f>
        <v>0</v>
      </c>
      <c r="K239" s="41">
        <f t="shared" si="57"/>
        <v>8721</v>
      </c>
      <c r="L239" s="41">
        <f t="shared" ref="L239:L241" si="61">L243+L256+L265+L270+L280+L287+L295+L304+L311+L317</f>
        <v>8721</v>
      </c>
      <c r="M239" s="41">
        <f>M243+M256+M265+M270+M280+M287+M295+M304+M311+M317</f>
        <v>0</v>
      </c>
      <c r="N239" s="41">
        <f t="shared" si="58"/>
        <v>8721</v>
      </c>
      <c r="O239" s="41">
        <f t="shared" ref="O239:O241" si="62">O243+O256+O265+O270+O280+O287+O295+O304+O311+O317</f>
        <v>8721</v>
      </c>
      <c r="P239" s="41">
        <f>P243+P256+P265+P270+P280+P287+P295+P304+P311+P317</f>
        <v>0</v>
      </c>
    </row>
    <row r="240" spans="3:16" ht="18.5" x14ac:dyDescent="0.35">
      <c r="C240" s="39"/>
      <c r="D240" s="46" t="s">
        <v>89</v>
      </c>
      <c r="E240" s="42">
        <f t="shared" si="55"/>
        <v>0</v>
      </c>
      <c r="F240" s="42">
        <f t="shared" ref="F240" si="63">F244+F257+F266+F271+F281+F288+F296+F305+F312+F318</f>
        <v>0</v>
      </c>
      <c r="G240" s="42">
        <f>G244+G257+G266+G271+G281+G288+G296+G305+G312+G318</f>
        <v>0</v>
      </c>
      <c r="H240" s="42">
        <f t="shared" si="56"/>
        <v>0</v>
      </c>
      <c r="I240" s="42">
        <f t="shared" ref="I240:I241" si="64">I244+I257+I266+I271+I281+I288+I296+I305+I312+I318</f>
        <v>0</v>
      </c>
      <c r="J240" s="42">
        <f>J244+J257+J266+J271+J281+J288+J296+J305+J312+J318</f>
        <v>0</v>
      </c>
      <c r="K240" s="42">
        <f t="shared" si="57"/>
        <v>0</v>
      </c>
      <c r="L240" s="42">
        <f t="shared" si="61"/>
        <v>0</v>
      </c>
      <c r="M240" s="42">
        <f>M244+M257+M266+M271+M281+M288+M296+M305+M312+M318</f>
        <v>0</v>
      </c>
      <c r="N240" s="42">
        <f t="shared" si="58"/>
        <v>0</v>
      </c>
      <c r="O240" s="42">
        <f t="shared" si="62"/>
        <v>0</v>
      </c>
      <c r="P240" s="42">
        <f>P244+P257+P266+P271+P281+P288+P296+P305+P312+P318</f>
        <v>0</v>
      </c>
    </row>
    <row r="241" spans="1:16" ht="18.5" x14ac:dyDescent="0.35">
      <c r="C241" s="39"/>
      <c r="D241" s="46" t="s">
        <v>61</v>
      </c>
      <c r="E241" s="42">
        <f t="shared" si="55"/>
        <v>9187</v>
      </c>
      <c r="F241" s="42">
        <f t="shared" ref="F241" si="65">F245+F258+F267+F272+F282+F289+F297+F306+F313+F319</f>
        <v>9187</v>
      </c>
      <c r="G241" s="42">
        <f>G245+G258+G267+G272+G282+G289+G297+G306+G313+G319</f>
        <v>0</v>
      </c>
      <c r="H241" s="42">
        <f t="shared" si="56"/>
        <v>8721</v>
      </c>
      <c r="I241" s="42">
        <f t="shared" si="64"/>
        <v>8721</v>
      </c>
      <c r="J241" s="42">
        <f>J245+J258+J267+J272+J282+J289+J297+J306+J313+J319</f>
        <v>0</v>
      </c>
      <c r="K241" s="42">
        <f t="shared" si="57"/>
        <v>8721</v>
      </c>
      <c r="L241" s="42">
        <f t="shared" si="61"/>
        <v>8721</v>
      </c>
      <c r="M241" s="42">
        <f>M245+M258+M267+M272+M282+M289+M297+M306+M313+M319</f>
        <v>0</v>
      </c>
      <c r="N241" s="42">
        <f t="shared" si="58"/>
        <v>8721</v>
      </c>
      <c r="O241" s="42">
        <f t="shared" si="62"/>
        <v>8721</v>
      </c>
      <c r="P241" s="42">
        <f>P245+P258+P267+P272+P282+P289+P297+P306+P313+P319</f>
        <v>0</v>
      </c>
    </row>
    <row r="242" spans="1:16" ht="48" customHeight="1" x14ac:dyDescent="0.35">
      <c r="C242" s="47" t="s">
        <v>152</v>
      </c>
      <c r="D242" s="53" t="s">
        <v>45</v>
      </c>
      <c r="E242" s="50">
        <f t="shared" si="55"/>
        <v>28900</v>
      </c>
      <c r="F242" s="50">
        <f>SUM(F246:F254)</f>
        <v>28900</v>
      </c>
      <c r="G242" s="50">
        <f>SUM(G246:G254)</f>
        <v>0</v>
      </c>
      <c r="H242" s="50">
        <f t="shared" si="56"/>
        <v>30200</v>
      </c>
      <c r="I242" s="50">
        <f>SUM(I246:I254)</f>
        <v>30200</v>
      </c>
      <c r="J242" s="50">
        <f>SUM(J246:J254)</f>
        <v>0</v>
      </c>
      <c r="K242" s="50">
        <f t="shared" si="57"/>
        <v>31700</v>
      </c>
      <c r="L242" s="50">
        <f>SUM(L246:L254)</f>
        <v>31700</v>
      </c>
      <c r="M242" s="50">
        <f>SUM(M246:M254)</f>
        <v>0</v>
      </c>
      <c r="N242" s="50">
        <f t="shared" si="58"/>
        <v>31700</v>
      </c>
      <c r="O242" s="50">
        <f>SUM(O246:O254)</f>
        <v>31700</v>
      </c>
      <c r="P242" s="50">
        <f>SUM(P246:P254)</f>
        <v>0</v>
      </c>
    </row>
    <row r="243" spans="1:16" ht="18.5" x14ac:dyDescent="0.35">
      <c r="C243" s="39"/>
      <c r="D243" s="40" t="s">
        <v>57</v>
      </c>
      <c r="E243" s="41">
        <f t="shared" si="55"/>
        <v>0</v>
      </c>
      <c r="F243" s="41">
        <f>SUM(F244:F245)</f>
        <v>0</v>
      </c>
      <c r="G243" s="41">
        <f>SUM(G244:G245)</f>
        <v>0</v>
      </c>
      <c r="H243" s="41">
        <f t="shared" si="56"/>
        <v>0</v>
      </c>
      <c r="I243" s="41">
        <f>SUM(I244:I245)</f>
        <v>0</v>
      </c>
      <c r="J243" s="41">
        <f>SUM(J244:J245)</f>
        <v>0</v>
      </c>
      <c r="K243" s="41">
        <f t="shared" si="57"/>
        <v>0</v>
      </c>
      <c r="L243" s="41">
        <f>SUM(L244:L245)</f>
        <v>0</v>
      </c>
      <c r="M243" s="41">
        <f>SUM(M244:M245)</f>
        <v>0</v>
      </c>
      <c r="N243" s="41">
        <f t="shared" si="58"/>
        <v>0</v>
      </c>
      <c r="O243" s="41">
        <f>SUM(O244:O245)</f>
        <v>0</v>
      </c>
      <c r="P243" s="41">
        <f>SUM(P244:P245)</f>
        <v>0</v>
      </c>
    </row>
    <row r="244" spans="1:16" ht="18.5" x14ac:dyDescent="0.35">
      <c r="C244" s="39"/>
      <c r="D244" s="46" t="s">
        <v>89</v>
      </c>
      <c r="E244" s="42">
        <f t="shared" si="55"/>
        <v>0</v>
      </c>
      <c r="F244" s="42">
        <v>0</v>
      </c>
      <c r="G244" s="42">
        <v>0</v>
      </c>
      <c r="H244" s="42">
        <f t="shared" si="56"/>
        <v>0</v>
      </c>
      <c r="I244" s="42">
        <v>0</v>
      </c>
      <c r="J244" s="42">
        <v>0</v>
      </c>
      <c r="K244" s="42">
        <f t="shared" si="57"/>
        <v>0</v>
      </c>
      <c r="L244" s="42">
        <v>0</v>
      </c>
      <c r="M244" s="42">
        <v>0</v>
      </c>
      <c r="N244" s="42">
        <f t="shared" si="58"/>
        <v>0</v>
      </c>
      <c r="O244" s="42">
        <v>0</v>
      </c>
      <c r="P244" s="42">
        <v>0</v>
      </c>
    </row>
    <row r="245" spans="1:16" ht="18.5" x14ac:dyDescent="0.35">
      <c r="C245" s="39"/>
      <c r="D245" s="46" t="s">
        <v>61</v>
      </c>
      <c r="E245" s="42">
        <f t="shared" si="55"/>
        <v>0</v>
      </c>
      <c r="F245" s="42">
        <v>0</v>
      </c>
      <c r="G245" s="42">
        <v>0</v>
      </c>
      <c r="H245" s="42">
        <f t="shared" si="56"/>
        <v>0</v>
      </c>
      <c r="I245" s="42">
        <v>0</v>
      </c>
      <c r="J245" s="42">
        <v>0</v>
      </c>
      <c r="K245" s="42">
        <f t="shared" si="57"/>
        <v>0</v>
      </c>
      <c r="L245" s="42">
        <v>0</v>
      </c>
      <c r="M245" s="42">
        <v>0</v>
      </c>
      <c r="N245" s="42">
        <f t="shared" si="58"/>
        <v>0</v>
      </c>
      <c r="O245" s="42">
        <v>0</v>
      </c>
      <c r="P245" s="42">
        <v>0</v>
      </c>
    </row>
    <row r="246" spans="1:16" ht="18.5" x14ac:dyDescent="0.35">
      <c r="C246" s="39"/>
      <c r="D246" s="46" t="s">
        <v>242</v>
      </c>
      <c r="E246" s="42">
        <f t="shared" si="55"/>
        <v>7430.5</v>
      </c>
      <c r="F246" s="42">
        <v>7430.5</v>
      </c>
      <c r="G246" s="42">
        <v>0</v>
      </c>
      <c r="H246" s="42">
        <f t="shared" si="56"/>
        <v>8210</v>
      </c>
      <c r="I246" s="42">
        <v>8210</v>
      </c>
      <c r="J246" s="42">
        <v>0</v>
      </c>
      <c r="K246" s="42">
        <f t="shared" si="57"/>
        <v>9000</v>
      </c>
      <c r="L246" s="42">
        <v>9000</v>
      </c>
      <c r="M246" s="42">
        <v>0</v>
      </c>
      <c r="N246" s="42">
        <f t="shared" si="58"/>
        <v>9000</v>
      </c>
      <c r="O246" s="42">
        <v>9000</v>
      </c>
      <c r="P246" s="42">
        <v>0</v>
      </c>
    </row>
    <row r="247" spans="1:16" ht="18.5" x14ac:dyDescent="0.35">
      <c r="C247" s="39"/>
      <c r="D247" s="46" t="s">
        <v>243</v>
      </c>
      <c r="E247" s="42">
        <f t="shared" si="55"/>
        <v>119.6</v>
      </c>
      <c r="F247" s="42">
        <v>119.6</v>
      </c>
      <c r="G247" s="42">
        <v>0</v>
      </c>
      <c r="H247" s="42">
        <f t="shared" si="56"/>
        <v>220</v>
      </c>
      <c r="I247" s="42">
        <v>220</v>
      </c>
      <c r="J247" s="42">
        <v>0</v>
      </c>
      <c r="K247" s="42">
        <f t="shared" si="57"/>
        <v>460</v>
      </c>
      <c r="L247" s="42">
        <v>460</v>
      </c>
      <c r="M247" s="42">
        <v>0</v>
      </c>
      <c r="N247" s="42">
        <f t="shared" si="58"/>
        <v>460</v>
      </c>
      <c r="O247" s="42">
        <v>460</v>
      </c>
      <c r="P247" s="42">
        <v>0</v>
      </c>
    </row>
    <row r="248" spans="1:16" ht="18.5" x14ac:dyDescent="0.35">
      <c r="C248" s="39"/>
      <c r="D248" s="46" t="s">
        <v>244</v>
      </c>
      <c r="E248" s="42">
        <f t="shared" si="55"/>
        <v>151</v>
      </c>
      <c r="F248" s="42">
        <v>151</v>
      </c>
      <c r="G248" s="42">
        <v>0</v>
      </c>
      <c r="H248" s="42">
        <f t="shared" si="56"/>
        <v>250</v>
      </c>
      <c r="I248" s="42">
        <v>250</v>
      </c>
      <c r="J248" s="42">
        <v>0</v>
      </c>
      <c r="K248" s="42">
        <f t="shared" si="57"/>
        <v>500</v>
      </c>
      <c r="L248" s="42">
        <v>500</v>
      </c>
      <c r="M248" s="42">
        <v>0</v>
      </c>
      <c r="N248" s="42">
        <f t="shared" si="58"/>
        <v>500</v>
      </c>
      <c r="O248" s="42">
        <v>500</v>
      </c>
      <c r="P248" s="42">
        <v>0</v>
      </c>
    </row>
    <row r="249" spans="1:16" ht="37" x14ac:dyDescent="0.35">
      <c r="C249" s="39"/>
      <c r="D249" s="46" t="s">
        <v>245</v>
      </c>
      <c r="E249" s="42">
        <f t="shared" si="55"/>
        <v>662.3</v>
      </c>
      <c r="F249" s="42">
        <v>662.3</v>
      </c>
      <c r="G249" s="42">
        <v>0</v>
      </c>
      <c r="H249" s="42">
        <f t="shared" si="56"/>
        <v>900</v>
      </c>
      <c r="I249" s="42">
        <v>900</v>
      </c>
      <c r="J249" s="42">
        <v>0</v>
      </c>
      <c r="K249" s="42">
        <f t="shared" si="57"/>
        <v>900</v>
      </c>
      <c r="L249" s="42">
        <v>900</v>
      </c>
      <c r="M249" s="42">
        <v>0</v>
      </c>
      <c r="N249" s="42">
        <f t="shared" si="58"/>
        <v>900</v>
      </c>
      <c r="O249" s="42">
        <v>900</v>
      </c>
      <c r="P249" s="42">
        <v>0</v>
      </c>
    </row>
    <row r="250" spans="1:16" ht="37" x14ac:dyDescent="0.35">
      <c r="C250" s="39"/>
      <c r="D250" s="46" t="s">
        <v>246</v>
      </c>
      <c r="E250" s="42">
        <f t="shared" si="55"/>
        <v>2787.6</v>
      </c>
      <c r="F250" s="42">
        <v>2787.6</v>
      </c>
      <c r="G250" s="42">
        <v>0</v>
      </c>
      <c r="H250" s="42">
        <f t="shared" si="56"/>
        <v>3420</v>
      </c>
      <c r="I250" s="42">
        <v>3420</v>
      </c>
      <c r="J250" s="42">
        <v>0</v>
      </c>
      <c r="K250" s="42">
        <f t="shared" si="57"/>
        <v>3450</v>
      </c>
      <c r="L250" s="42">
        <v>3450</v>
      </c>
      <c r="M250" s="42">
        <v>0</v>
      </c>
      <c r="N250" s="42">
        <f t="shared" si="58"/>
        <v>3450</v>
      </c>
      <c r="O250" s="42">
        <v>3450</v>
      </c>
      <c r="P250" s="42">
        <v>0</v>
      </c>
    </row>
    <row r="251" spans="1:16" ht="37" x14ac:dyDescent="0.35">
      <c r="C251" s="39"/>
      <c r="D251" s="46" t="s">
        <v>247</v>
      </c>
      <c r="E251" s="42">
        <f t="shared" si="55"/>
        <v>15664.5</v>
      </c>
      <c r="F251" s="42">
        <v>15664.5</v>
      </c>
      <c r="G251" s="42">
        <v>0</v>
      </c>
      <c r="H251" s="42">
        <f t="shared" si="56"/>
        <v>14850</v>
      </c>
      <c r="I251" s="42">
        <v>14850</v>
      </c>
      <c r="J251" s="42">
        <v>0</v>
      </c>
      <c r="K251" s="42">
        <f t="shared" si="57"/>
        <v>14850</v>
      </c>
      <c r="L251" s="42">
        <v>14850</v>
      </c>
      <c r="M251" s="42">
        <v>0</v>
      </c>
      <c r="N251" s="42">
        <f t="shared" si="58"/>
        <v>14850</v>
      </c>
      <c r="O251" s="42">
        <v>14850</v>
      </c>
      <c r="P251" s="42">
        <v>0</v>
      </c>
    </row>
    <row r="252" spans="1:16" ht="37" x14ac:dyDescent="0.35">
      <c r="C252" s="39"/>
      <c r="D252" s="46" t="s">
        <v>248</v>
      </c>
      <c r="E252" s="42">
        <f t="shared" si="55"/>
        <v>360</v>
      </c>
      <c r="F252" s="42">
        <v>360</v>
      </c>
      <c r="G252" s="42">
        <v>0</v>
      </c>
      <c r="H252" s="42">
        <f t="shared" si="56"/>
        <v>550</v>
      </c>
      <c r="I252" s="42">
        <v>550</v>
      </c>
      <c r="J252" s="42">
        <v>0</v>
      </c>
      <c r="K252" s="42">
        <f t="shared" si="57"/>
        <v>550</v>
      </c>
      <c r="L252" s="42">
        <v>550</v>
      </c>
      <c r="M252" s="42">
        <v>0</v>
      </c>
      <c r="N252" s="42">
        <f t="shared" si="58"/>
        <v>550</v>
      </c>
      <c r="O252" s="42">
        <v>550</v>
      </c>
      <c r="P252" s="42">
        <v>0</v>
      </c>
    </row>
    <row r="253" spans="1:16" ht="37" x14ac:dyDescent="0.35">
      <c r="C253" s="39"/>
      <c r="D253" s="46" t="s">
        <v>249</v>
      </c>
      <c r="E253" s="42">
        <f t="shared" si="55"/>
        <v>1362.9</v>
      </c>
      <c r="F253" s="42">
        <v>1362.9</v>
      </c>
      <c r="G253" s="42">
        <v>0</v>
      </c>
      <c r="H253" s="42">
        <f t="shared" si="56"/>
        <v>1800</v>
      </c>
      <c r="I253" s="42">
        <v>1800</v>
      </c>
      <c r="J253" s="42">
        <v>0</v>
      </c>
      <c r="K253" s="42">
        <f t="shared" si="57"/>
        <v>1990</v>
      </c>
      <c r="L253" s="42">
        <v>1990</v>
      </c>
      <c r="M253" s="42">
        <v>0</v>
      </c>
      <c r="N253" s="42">
        <f t="shared" si="58"/>
        <v>1990</v>
      </c>
      <c r="O253" s="42">
        <v>1990</v>
      </c>
      <c r="P253" s="42">
        <v>0</v>
      </c>
    </row>
    <row r="254" spans="1:16" ht="18.5" x14ac:dyDescent="0.35">
      <c r="A254" s="20"/>
      <c r="C254" s="39"/>
      <c r="D254" s="46" t="s">
        <v>250</v>
      </c>
      <c r="E254" s="42">
        <f t="shared" si="55"/>
        <v>361.6</v>
      </c>
      <c r="F254" s="42">
        <v>361.6</v>
      </c>
      <c r="G254" s="42">
        <v>0</v>
      </c>
      <c r="H254" s="42">
        <f t="shared" si="56"/>
        <v>0</v>
      </c>
      <c r="I254" s="42">
        <v>0</v>
      </c>
      <c r="J254" s="42">
        <v>0</v>
      </c>
      <c r="K254" s="42">
        <f t="shared" si="57"/>
        <v>0</v>
      </c>
      <c r="L254" s="42">
        <v>0</v>
      </c>
      <c r="M254" s="42">
        <v>0</v>
      </c>
      <c r="N254" s="42">
        <f t="shared" si="58"/>
        <v>0</v>
      </c>
      <c r="O254" s="42">
        <v>0</v>
      </c>
      <c r="P254" s="42">
        <v>0</v>
      </c>
    </row>
    <row r="255" spans="1:16" ht="53.25" customHeight="1" x14ac:dyDescent="0.35">
      <c r="C255" s="47" t="s">
        <v>153</v>
      </c>
      <c r="D255" s="53" t="s">
        <v>46</v>
      </c>
      <c r="E255" s="50">
        <f t="shared" si="55"/>
        <v>16000</v>
      </c>
      <c r="F255" s="50">
        <f>SUM(F259:F263)</f>
        <v>16000</v>
      </c>
      <c r="G255" s="50">
        <f>SUM(G259:G263)</f>
        <v>0</v>
      </c>
      <c r="H255" s="50">
        <f t="shared" si="56"/>
        <v>17200</v>
      </c>
      <c r="I255" s="50">
        <f>SUM(I259:I263)</f>
        <v>17200</v>
      </c>
      <c r="J255" s="50">
        <f>SUM(J259:J263)</f>
        <v>0</v>
      </c>
      <c r="K255" s="50">
        <f t="shared" si="57"/>
        <v>18400</v>
      </c>
      <c r="L255" s="50">
        <f>SUM(L259:L263)</f>
        <v>18400</v>
      </c>
      <c r="M255" s="50">
        <f>SUM(M259:M263)</f>
        <v>0</v>
      </c>
      <c r="N255" s="50">
        <f t="shared" si="58"/>
        <v>18400</v>
      </c>
      <c r="O255" s="50">
        <f>SUM(O259:O263)</f>
        <v>18400</v>
      </c>
      <c r="P255" s="50">
        <f>SUM(P259:P263)</f>
        <v>0</v>
      </c>
    </row>
    <row r="256" spans="1:16" ht="18.5" x14ac:dyDescent="0.35">
      <c r="C256" s="39"/>
      <c r="D256" s="40" t="s">
        <v>57</v>
      </c>
      <c r="E256" s="41">
        <f t="shared" si="55"/>
        <v>0</v>
      </c>
      <c r="F256" s="41">
        <f>SUM(F257:F258)</f>
        <v>0</v>
      </c>
      <c r="G256" s="41">
        <f>SUM(G257:G258)</f>
        <v>0</v>
      </c>
      <c r="H256" s="41">
        <f t="shared" si="56"/>
        <v>0</v>
      </c>
      <c r="I256" s="41">
        <f>SUM(I257:I258)</f>
        <v>0</v>
      </c>
      <c r="J256" s="41">
        <f>SUM(J257:J258)</f>
        <v>0</v>
      </c>
      <c r="K256" s="41">
        <f t="shared" si="57"/>
        <v>0</v>
      </c>
      <c r="L256" s="41">
        <f>SUM(L257:L258)</f>
        <v>0</v>
      </c>
      <c r="M256" s="41">
        <f>SUM(M257:M258)</f>
        <v>0</v>
      </c>
      <c r="N256" s="41">
        <f t="shared" si="58"/>
        <v>0</v>
      </c>
      <c r="O256" s="41">
        <f>SUM(O257:O258)</f>
        <v>0</v>
      </c>
      <c r="P256" s="41">
        <f>SUM(P257:P258)</f>
        <v>0</v>
      </c>
    </row>
    <row r="257" spans="3:16" ht="18.5" x14ac:dyDescent="0.35">
      <c r="C257" s="39"/>
      <c r="D257" s="46" t="s">
        <v>89</v>
      </c>
      <c r="E257" s="42">
        <f t="shared" si="55"/>
        <v>0</v>
      </c>
      <c r="F257" s="42">
        <v>0</v>
      </c>
      <c r="G257" s="42">
        <v>0</v>
      </c>
      <c r="H257" s="42">
        <f t="shared" si="56"/>
        <v>0</v>
      </c>
      <c r="I257" s="42">
        <v>0</v>
      </c>
      <c r="J257" s="42">
        <v>0</v>
      </c>
      <c r="K257" s="42">
        <f t="shared" si="57"/>
        <v>0</v>
      </c>
      <c r="L257" s="42">
        <v>0</v>
      </c>
      <c r="M257" s="42">
        <v>0</v>
      </c>
      <c r="N257" s="42">
        <f t="shared" si="58"/>
        <v>0</v>
      </c>
      <c r="O257" s="42">
        <v>0</v>
      </c>
      <c r="P257" s="42">
        <v>0</v>
      </c>
    </row>
    <row r="258" spans="3:16" ht="18.5" x14ac:dyDescent="0.35">
      <c r="C258" s="39"/>
      <c r="D258" s="46" t="s">
        <v>61</v>
      </c>
      <c r="E258" s="42">
        <f t="shared" si="55"/>
        <v>0</v>
      </c>
      <c r="F258" s="42">
        <v>0</v>
      </c>
      <c r="G258" s="42">
        <v>0</v>
      </c>
      <c r="H258" s="42">
        <f t="shared" si="56"/>
        <v>0</v>
      </c>
      <c r="I258" s="42">
        <v>0</v>
      </c>
      <c r="J258" s="42">
        <v>0</v>
      </c>
      <c r="K258" s="42">
        <f t="shared" si="57"/>
        <v>0</v>
      </c>
      <c r="L258" s="42">
        <v>0</v>
      </c>
      <c r="M258" s="42">
        <v>0</v>
      </c>
      <c r="N258" s="42">
        <f t="shared" si="58"/>
        <v>0</v>
      </c>
      <c r="O258" s="42">
        <v>0</v>
      </c>
      <c r="P258" s="42">
        <v>0</v>
      </c>
    </row>
    <row r="259" spans="3:16" ht="37" x14ac:dyDescent="0.35">
      <c r="C259" s="39"/>
      <c r="D259" s="46" t="s">
        <v>251</v>
      </c>
      <c r="E259" s="42">
        <f t="shared" si="55"/>
        <v>2102.8000000000002</v>
      </c>
      <c r="F259" s="42">
        <v>2102.8000000000002</v>
      </c>
      <c r="G259" s="42">
        <v>0</v>
      </c>
      <c r="H259" s="42">
        <f t="shared" si="56"/>
        <v>2200</v>
      </c>
      <c r="I259" s="42">
        <v>2200</v>
      </c>
      <c r="J259" s="42">
        <v>0</v>
      </c>
      <c r="K259" s="42">
        <f t="shared" si="57"/>
        <v>2400</v>
      </c>
      <c r="L259" s="42">
        <v>2400</v>
      </c>
      <c r="M259" s="42">
        <v>0</v>
      </c>
      <c r="N259" s="42">
        <f t="shared" si="58"/>
        <v>2400</v>
      </c>
      <c r="O259" s="42">
        <v>2400</v>
      </c>
      <c r="P259" s="42">
        <v>0</v>
      </c>
    </row>
    <row r="260" spans="3:16" ht="18.5" x14ac:dyDescent="0.35">
      <c r="C260" s="39"/>
      <c r="D260" s="46" t="s">
        <v>252</v>
      </c>
      <c r="E260" s="42">
        <f t="shared" si="55"/>
        <v>810</v>
      </c>
      <c r="F260" s="42">
        <v>810</v>
      </c>
      <c r="G260" s="42">
        <v>0</v>
      </c>
      <c r="H260" s="42">
        <f t="shared" si="56"/>
        <v>896</v>
      </c>
      <c r="I260" s="42">
        <v>896</v>
      </c>
      <c r="J260" s="42">
        <v>0</v>
      </c>
      <c r="K260" s="42">
        <f t="shared" si="57"/>
        <v>896</v>
      </c>
      <c r="L260" s="42">
        <v>896</v>
      </c>
      <c r="M260" s="42">
        <v>0</v>
      </c>
      <c r="N260" s="42">
        <f t="shared" si="58"/>
        <v>896</v>
      </c>
      <c r="O260" s="42">
        <v>896</v>
      </c>
      <c r="P260" s="42">
        <v>0</v>
      </c>
    </row>
    <row r="261" spans="3:16" ht="37" x14ac:dyDescent="0.35">
      <c r="C261" s="39"/>
      <c r="D261" s="46" t="s">
        <v>253</v>
      </c>
      <c r="E261" s="42">
        <f t="shared" si="55"/>
        <v>12583.2</v>
      </c>
      <c r="F261" s="42">
        <v>12583.2</v>
      </c>
      <c r="G261" s="42">
        <v>0</v>
      </c>
      <c r="H261" s="42">
        <f t="shared" si="56"/>
        <v>13600</v>
      </c>
      <c r="I261" s="42">
        <v>13600</v>
      </c>
      <c r="J261" s="42">
        <v>0</v>
      </c>
      <c r="K261" s="42">
        <f t="shared" si="57"/>
        <v>14600</v>
      </c>
      <c r="L261" s="42">
        <v>14600</v>
      </c>
      <c r="M261" s="42">
        <v>0</v>
      </c>
      <c r="N261" s="42">
        <f t="shared" si="58"/>
        <v>14600</v>
      </c>
      <c r="O261" s="42">
        <v>14600</v>
      </c>
      <c r="P261" s="42">
        <v>0</v>
      </c>
    </row>
    <row r="262" spans="3:16" ht="37" x14ac:dyDescent="0.35">
      <c r="C262" s="39"/>
      <c r="D262" s="46" t="s">
        <v>254</v>
      </c>
      <c r="E262" s="42">
        <f t="shared" si="55"/>
        <v>300</v>
      </c>
      <c r="F262" s="42">
        <v>300</v>
      </c>
      <c r="G262" s="42">
        <v>0</v>
      </c>
      <c r="H262" s="42">
        <f t="shared" si="56"/>
        <v>300</v>
      </c>
      <c r="I262" s="42">
        <v>300</v>
      </c>
      <c r="J262" s="42">
        <v>0</v>
      </c>
      <c r="K262" s="42">
        <f t="shared" si="57"/>
        <v>300</v>
      </c>
      <c r="L262" s="42">
        <v>300</v>
      </c>
      <c r="M262" s="42">
        <v>0</v>
      </c>
      <c r="N262" s="42">
        <f t="shared" si="58"/>
        <v>300</v>
      </c>
      <c r="O262" s="42">
        <v>300</v>
      </c>
      <c r="P262" s="42">
        <v>0</v>
      </c>
    </row>
    <row r="263" spans="3:16" ht="55.5" x14ac:dyDescent="0.35">
      <c r="C263" s="39"/>
      <c r="D263" s="46" t="s">
        <v>255</v>
      </c>
      <c r="E263" s="42">
        <f t="shared" ref="E263:E326" si="66">F263+G263</f>
        <v>204</v>
      </c>
      <c r="F263" s="42">
        <v>204</v>
      </c>
      <c r="G263" s="42">
        <v>0</v>
      </c>
      <c r="H263" s="42">
        <f t="shared" si="56"/>
        <v>204</v>
      </c>
      <c r="I263" s="42">
        <v>204</v>
      </c>
      <c r="J263" s="42">
        <v>0</v>
      </c>
      <c r="K263" s="42">
        <f t="shared" si="57"/>
        <v>204</v>
      </c>
      <c r="L263" s="42">
        <v>204</v>
      </c>
      <c r="M263" s="42">
        <v>0</v>
      </c>
      <c r="N263" s="42">
        <f t="shared" si="58"/>
        <v>204</v>
      </c>
      <c r="O263" s="42">
        <v>204</v>
      </c>
      <c r="P263" s="42">
        <v>0</v>
      </c>
    </row>
    <row r="264" spans="3:16" ht="48.75" customHeight="1" x14ac:dyDescent="0.35">
      <c r="C264" s="47" t="s">
        <v>154</v>
      </c>
      <c r="D264" s="53" t="s">
        <v>47</v>
      </c>
      <c r="E264" s="50">
        <f t="shared" si="66"/>
        <v>2000</v>
      </c>
      <c r="F264" s="50">
        <f>F268</f>
        <v>2000</v>
      </c>
      <c r="G264" s="50">
        <f>G268</f>
        <v>0</v>
      </c>
      <c r="H264" s="50">
        <f t="shared" si="56"/>
        <v>2500</v>
      </c>
      <c r="I264" s="50">
        <f>I268</f>
        <v>2500</v>
      </c>
      <c r="J264" s="50">
        <f>J268</f>
        <v>0</v>
      </c>
      <c r="K264" s="50">
        <f t="shared" si="57"/>
        <v>2500</v>
      </c>
      <c r="L264" s="50">
        <f>L268</f>
        <v>2500</v>
      </c>
      <c r="M264" s="50">
        <f>M268</f>
        <v>0</v>
      </c>
      <c r="N264" s="50">
        <f t="shared" si="58"/>
        <v>2500</v>
      </c>
      <c r="O264" s="50">
        <f>O268</f>
        <v>2500</v>
      </c>
      <c r="P264" s="50">
        <f>P268</f>
        <v>0</v>
      </c>
    </row>
    <row r="265" spans="3:16" ht="18.5" x14ac:dyDescent="0.35">
      <c r="C265" s="39"/>
      <c r="D265" s="40" t="s">
        <v>57</v>
      </c>
      <c r="E265" s="41">
        <f t="shared" si="66"/>
        <v>0</v>
      </c>
      <c r="F265" s="41">
        <f>SUM(F266:F267)</f>
        <v>0</v>
      </c>
      <c r="G265" s="41">
        <f>SUM(G266:G267)</f>
        <v>0</v>
      </c>
      <c r="H265" s="41">
        <f t="shared" ref="H265:H331" si="67">I265+J265</f>
        <v>0</v>
      </c>
      <c r="I265" s="41">
        <f>SUM(I266:I267)</f>
        <v>0</v>
      </c>
      <c r="J265" s="41">
        <f>SUM(J266:J267)</f>
        <v>0</v>
      </c>
      <c r="K265" s="41">
        <f t="shared" ref="K265:K331" si="68">L265+M265</f>
        <v>0</v>
      </c>
      <c r="L265" s="41">
        <f>SUM(L266:L267)</f>
        <v>0</v>
      </c>
      <c r="M265" s="41">
        <f>SUM(M266:M267)</f>
        <v>0</v>
      </c>
      <c r="N265" s="41">
        <f t="shared" ref="N265:N331" si="69">O265+P265</f>
        <v>0</v>
      </c>
      <c r="O265" s="41">
        <f>SUM(O266:O267)</f>
        <v>0</v>
      </c>
      <c r="P265" s="41">
        <f>SUM(P266:P267)</f>
        <v>0</v>
      </c>
    </row>
    <row r="266" spans="3:16" ht="18.5" x14ac:dyDescent="0.35">
      <c r="C266" s="39"/>
      <c r="D266" s="46" t="s">
        <v>89</v>
      </c>
      <c r="E266" s="42">
        <f t="shared" si="66"/>
        <v>0</v>
      </c>
      <c r="F266" s="42">
        <v>0</v>
      </c>
      <c r="G266" s="42">
        <v>0</v>
      </c>
      <c r="H266" s="42">
        <f t="shared" si="67"/>
        <v>0</v>
      </c>
      <c r="I266" s="42">
        <v>0</v>
      </c>
      <c r="J266" s="42">
        <v>0</v>
      </c>
      <c r="K266" s="42">
        <f t="shared" si="68"/>
        <v>0</v>
      </c>
      <c r="L266" s="42">
        <v>0</v>
      </c>
      <c r="M266" s="42">
        <v>0</v>
      </c>
      <c r="N266" s="42">
        <f t="shared" si="69"/>
        <v>0</v>
      </c>
      <c r="O266" s="42">
        <v>0</v>
      </c>
      <c r="P266" s="42">
        <v>0</v>
      </c>
    </row>
    <row r="267" spans="3:16" ht="18.5" x14ac:dyDescent="0.35">
      <c r="C267" s="39"/>
      <c r="D267" s="46" t="s">
        <v>61</v>
      </c>
      <c r="E267" s="42">
        <f t="shared" si="66"/>
        <v>0</v>
      </c>
      <c r="F267" s="42">
        <v>0</v>
      </c>
      <c r="G267" s="42">
        <v>0</v>
      </c>
      <c r="H267" s="42">
        <f t="shared" si="67"/>
        <v>0</v>
      </c>
      <c r="I267" s="42">
        <v>0</v>
      </c>
      <c r="J267" s="42">
        <v>0</v>
      </c>
      <c r="K267" s="42">
        <f t="shared" si="68"/>
        <v>0</v>
      </c>
      <c r="L267" s="42">
        <v>0</v>
      </c>
      <c r="M267" s="42">
        <v>0</v>
      </c>
      <c r="N267" s="42">
        <f t="shared" si="69"/>
        <v>0</v>
      </c>
      <c r="O267" s="42">
        <v>0</v>
      </c>
      <c r="P267" s="42">
        <v>0</v>
      </c>
    </row>
    <row r="268" spans="3:16" ht="55.5" x14ac:dyDescent="0.35">
      <c r="C268" s="39"/>
      <c r="D268" s="46" t="s">
        <v>79</v>
      </c>
      <c r="E268" s="42">
        <f t="shared" si="66"/>
        <v>2000</v>
      </c>
      <c r="F268" s="42">
        <v>2000</v>
      </c>
      <c r="G268" s="42">
        <v>0</v>
      </c>
      <c r="H268" s="42">
        <f t="shared" si="67"/>
        <v>2500</v>
      </c>
      <c r="I268" s="42">
        <v>2500</v>
      </c>
      <c r="J268" s="42">
        <v>0</v>
      </c>
      <c r="K268" s="42">
        <f t="shared" si="68"/>
        <v>2500</v>
      </c>
      <c r="L268" s="42">
        <v>2500</v>
      </c>
      <c r="M268" s="42">
        <v>0</v>
      </c>
      <c r="N268" s="42">
        <f t="shared" si="69"/>
        <v>2500</v>
      </c>
      <c r="O268" s="42">
        <v>2500</v>
      </c>
      <c r="P268" s="42">
        <v>0</v>
      </c>
    </row>
    <row r="269" spans="3:16" ht="51" customHeight="1" x14ac:dyDescent="0.35">
      <c r="C269" s="47" t="s">
        <v>155</v>
      </c>
      <c r="D269" s="53" t="s">
        <v>48</v>
      </c>
      <c r="E269" s="50">
        <f t="shared" si="66"/>
        <v>40400</v>
      </c>
      <c r="F269" s="50">
        <f>SUM(F273:F278)</f>
        <v>40400</v>
      </c>
      <c r="G269" s="50">
        <f>SUM(G273:G278)</f>
        <v>0</v>
      </c>
      <c r="H269" s="50">
        <f t="shared" si="67"/>
        <v>42800</v>
      </c>
      <c r="I269" s="50">
        <f>SUM(I273:I278)</f>
        <v>42800</v>
      </c>
      <c r="J269" s="50">
        <f>SUM(J273:J278)</f>
        <v>0</v>
      </c>
      <c r="K269" s="50">
        <f t="shared" si="68"/>
        <v>46900</v>
      </c>
      <c r="L269" s="50">
        <f>SUM(L273:L278)</f>
        <v>46900</v>
      </c>
      <c r="M269" s="50">
        <f>SUM(M273:M278)</f>
        <v>0</v>
      </c>
      <c r="N269" s="50">
        <f t="shared" si="69"/>
        <v>47000</v>
      </c>
      <c r="O269" s="50">
        <f>SUM(O273:O278)</f>
        <v>47000</v>
      </c>
      <c r="P269" s="50">
        <f>SUM(P273:P278)</f>
        <v>0</v>
      </c>
    </row>
    <row r="270" spans="3:16" ht="18.5" x14ac:dyDescent="0.35">
      <c r="C270" s="39"/>
      <c r="D270" s="40" t="s">
        <v>57</v>
      </c>
      <c r="E270" s="41">
        <f t="shared" si="66"/>
        <v>0</v>
      </c>
      <c r="F270" s="41">
        <f>SUM(F271:F272)</f>
        <v>0</v>
      </c>
      <c r="G270" s="41">
        <f>SUM(G271:G272)</f>
        <v>0</v>
      </c>
      <c r="H270" s="41">
        <f t="shared" si="67"/>
        <v>0</v>
      </c>
      <c r="I270" s="41">
        <f>SUM(I271:I272)</f>
        <v>0</v>
      </c>
      <c r="J270" s="41">
        <f>SUM(J271:J272)</f>
        <v>0</v>
      </c>
      <c r="K270" s="41">
        <f t="shared" si="68"/>
        <v>0</v>
      </c>
      <c r="L270" s="41">
        <f>SUM(L271:L272)</f>
        <v>0</v>
      </c>
      <c r="M270" s="41">
        <f>SUM(M271:M272)</f>
        <v>0</v>
      </c>
      <c r="N270" s="41">
        <f t="shared" si="69"/>
        <v>0</v>
      </c>
      <c r="O270" s="41">
        <f>SUM(O271:O272)</f>
        <v>0</v>
      </c>
      <c r="P270" s="41">
        <f>SUM(P271:P272)</f>
        <v>0</v>
      </c>
    </row>
    <row r="271" spans="3:16" ht="18.5" x14ac:dyDescent="0.35">
      <c r="C271" s="39"/>
      <c r="D271" s="46" t="s">
        <v>89</v>
      </c>
      <c r="E271" s="42">
        <f t="shared" si="66"/>
        <v>0</v>
      </c>
      <c r="F271" s="42">
        <v>0</v>
      </c>
      <c r="G271" s="42">
        <v>0</v>
      </c>
      <c r="H271" s="42">
        <f t="shared" si="67"/>
        <v>0</v>
      </c>
      <c r="I271" s="42">
        <v>0</v>
      </c>
      <c r="J271" s="42">
        <v>0</v>
      </c>
      <c r="K271" s="42">
        <f t="shared" si="68"/>
        <v>0</v>
      </c>
      <c r="L271" s="42">
        <v>0</v>
      </c>
      <c r="M271" s="42">
        <v>0</v>
      </c>
      <c r="N271" s="42">
        <f t="shared" si="69"/>
        <v>0</v>
      </c>
      <c r="O271" s="42">
        <v>0</v>
      </c>
      <c r="P271" s="42">
        <v>0</v>
      </c>
    </row>
    <row r="272" spans="3:16" ht="18.5" x14ac:dyDescent="0.35">
      <c r="C272" s="39"/>
      <c r="D272" s="46" t="s">
        <v>61</v>
      </c>
      <c r="E272" s="42">
        <f t="shared" si="66"/>
        <v>0</v>
      </c>
      <c r="F272" s="42">
        <v>0</v>
      </c>
      <c r="G272" s="42">
        <v>0</v>
      </c>
      <c r="H272" s="42">
        <f t="shared" si="67"/>
        <v>0</v>
      </c>
      <c r="I272" s="42">
        <v>0</v>
      </c>
      <c r="J272" s="42">
        <v>0</v>
      </c>
      <c r="K272" s="42">
        <f t="shared" si="68"/>
        <v>0</v>
      </c>
      <c r="L272" s="42">
        <v>0</v>
      </c>
      <c r="M272" s="42">
        <v>0</v>
      </c>
      <c r="N272" s="42">
        <f t="shared" si="69"/>
        <v>0</v>
      </c>
      <c r="O272" s="42">
        <v>0</v>
      </c>
      <c r="P272" s="42">
        <v>0</v>
      </c>
    </row>
    <row r="273" spans="3:16" ht="18.5" x14ac:dyDescent="0.35">
      <c r="C273" s="39"/>
      <c r="D273" s="46" t="s">
        <v>80</v>
      </c>
      <c r="E273" s="42">
        <f t="shared" si="66"/>
        <v>18981</v>
      </c>
      <c r="F273" s="42">
        <v>18981</v>
      </c>
      <c r="G273" s="42">
        <v>0</v>
      </c>
      <c r="H273" s="42">
        <f t="shared" si="67"/>
        <v>19300</v>
      </c>
      <c r="I273" s="42">
        <v>19300</v>
      </c>
      <c r="J273" s="42">
        <v>0</v>
      </c>
      <c r="K273" s="42">
        <f t="shared" si="68"/>
        <v>20700</v>
      </c>
      <c r="L273" s="42">
        <v>20700</v>
      </c>
      <c r="M273" s="42">
        <v>0</v>
      </c>
      <c r="N273" s="42">
        <f t="shared" si="69"/>
        <v>20800</v>
      </c>
      <c r="O273" s="42">
        <v>20800</v>
      </c>
      <c r="P273" s="42">
        <v>0</v>
      </c>
    </row>
    <row r="274" spans="3:16" ht="18.5" x14ac:dyDescent="0.35">
      <c r="C274" s="39"/>
      <c r="D274" s="46" t="s">
        <v>81</v>
      </c>
      <c r="E274" s="42">
        <f t="shared" si="66"/>
        <v>133</v>
      </c>
      <c r="F274" s="42">
        <v>133</v>
      </c>
      <c r="G274" s="42">
        <v>0</v>
      </c>
      <c r="H274" s="42">
        <f t="shared" si="67"/>
        <v>135</v>
      </c>
      <c r="I274" s="42">
        <v>135</v>
      </c>
      <c r="J274" s="42">
        <v>0</v>
      </c>
      <c r="K274" s="42">
        <f t="shared" si="68"/>
        <v>150</v>
      </c>
      <c r="L274" s="42">
        <v>150</v>
      </c>
      <c r="M274" s="42">
        <v>0</v>
      </c>
      <c r="N274" s="42">
        <f t="shared" si="69"/>
        <v>150</v>
      </c>
      <c r="O274" s="42">
        <v>150</v>
      </c>
      <c r="P274" s="42">
        <v>0</v>
      </c>
    </row>
    <row r="275" spans="3:16" ht="55.5" x14ac:dyDescent="0.35">
      <c r="C275" s="39"/>
      <c r="D275" s="46" t="s">
        <v>82</v>
      </c>
      <c r="E275" s="42">
        <f t="shared" si="66"/>
        <v>20100</v>
      </c>
      <c r="F275" s="42">
        <v>20100</v>
      </c>
      <c r="G275" s="42">
        <v>0</v>
      </c>
      <c r="H275" s="42">
        <f t="shared" si="67"/>
        <v>21929</v>
      </c>
      <c r="I275" s="42">
        <v>21929</v>
      </c>
      <c r="J275" s="42">
        <v>0</v>
      </c>
      <c r="K275" s="42">
        <f t="shared" si="68"/>
        <v>24000</v>
      </c>
      <c r="L275" s="42">
        <v>24000</v>
      </c>
      <c r="M275" s="42">
        <v>0</v>
      </c>
      <c r="N275" s="42">
        <f t="shared" si="69"/>
        <v>24000</v>
      </c>
      <c r="O275" s="42">
        <v>24000</v>
      </c>
      <c r="P275" s="42">
        <v>0</v>
      </c>
    </row>
    <row r="276" spans="3:16" ht="18.5" x14ac:dyDescent="0.35">
      <c r="C276" s="39"/>
      <c r="D276" s="46" t="s">
        <v>83</v>
      </c>
      <c r="E276" s="42">
        <f t="shared" si="66"/>
        <v>500</v>
      </c>
      <c r="F276" s="42">
        <v>500</v>
      </c>
      <c r="G276" s="42">
        <v>0</v>
      </c>
      <c r="H276" s="42">
        <f t="shared" si="67"/>
        <v>500</v>
      </c>
      <c r="I276" s="42">
        <v>500</v>
      </c>
      <c r="J276" s="42">
        <v>0</v>
      </c>
      <c r="K276" s="42">
        <f t="shared" si="68"/>
        <v>500</v>
      </c>
      <c r="L276" s="42">
        <v>500</v>
      </c>
      <c r="M276" s="42">
        <v>0</v>
      </c>
      <c r="N276" s="42">
        <f t="shared" si="69"/>
        <v>500</v>
      </c>
      <c r="O276" s="42">
        <v>500</v>
      </c>
      <c r="P276" s="42">
        <v>0</v>
      </c>
    </row>
    <row r="277" spans="3:16" ht="37" x14ac:dyDescent="0.35">
      <c r="C277" s="39"/>
      <c r="D277" s="46" t="s">
        <v>84</v>
      </c>
      <c r="E277" s="42">
        <f t="shared" si="66"/>
        <v>650</v>
      </c>
      <c r="F277" s="42">
        <v>650</v>
      </c>
      <c r="G277" s="42">
        <v>0</v>
      </c>
      <c r="H277" s="42">
        <f t="shared" si="67"/>
        <v>900</v>
      </c>
      <c r="I277" s="42">
        <v>900</v>
      </c>
      <c r="J277" s="42">
        <v>0</v>
      </c>
      <c r="K277" s="42">
        <f t="shared" si="68"/>
        <v>1500</v>
      </c>
      <c r="L277" s="42">
        <v>1500</v>
      </c>
      <c r="M277" s="42">
        <v>0</v>
      </c>
      <c r="N277" s="42">
        <f t="shared" si="69"/>
        <v>1500</v>
      </c>
      <c r="O277" s="42">
        <v>1500</v>
      </c>
      <c r="P277" s="42">
        <v>0</v>
      </c>
    </row>
    <row r="278" spans="3:16" ht="37" x14ac:dyDescent="0.35">
      <c r="C278" s="39"/>
      <c r="D278" s="46" t="s">
        <v>85</v>
      </c>
      <c r="E278" s="42">
        <f t="shared" si="66"/>
        <v>36</v>
      </c>
      <c r="F278" s="42">
        <v>36</v>
      </c>
      <c r="G278" s="42">
        <v>0</v>
      </c>
      <c r="H278" s="42">
        <f t="shared" si="67"/>
        <v>36</v>
      </c>
      <c r="I278" s="42">
        <v>36</v>
      </c>
      <c r="J278" s="42">
        <v>0</v>
      </c>
      <c r="K278" s="42">
        <f t="shared" si="68"/>
        <v>50</v>
      </c>
      <c r="L278" s="42">
        <v>50</v>
      </c>
      <c r="M278" s="42">
        <v>0</v>
      </c>
      <c r="N278" s="42">
        <f t="shared" si="69"/>
        <v>50</v>
      </c>
      <c r="O278" s="42">
        <v>50</v>
      </c>
      <c r="P278" s="42">
        <v>0</v>
      </c>
    </row>
    <row r="279" spans="3:16" ht="37" x14ac:dyDescent="0.35">
      <c r="C279" s="47" t="s">
        <v>156</v>
      </c>
      <c r="D279" s="53" t="s">
        <v>49</v>
      </c>
      <c r="E279" s="50">
        <f t="shared" si="66"/>
        <v>4000</v>
      </c>
      <c r="F279" s="50">
        <f>SUM(F283:F285)</f>
        <v>4000</v>
      </c>
      <c r="G279" s="50">
        <f>SUM(G283:G285)</f>
        <v>0</v>
      </c>
      <c r="H279" s="50">
        <f t="shared" si="67"/>
        <v>4400</v>
      </c>
      <c r="I279" s="50">
        <f>SUM(I283:I285)</f>
        <v>4400</v>
      </c>
      <c r="J279" s="50">
        <f>SUM(J283:J285)</f>
        <v>0</v>
      </c>
      <c r="K279" s="50">
        <f t="shared" si="68"/>
        <v>5000</v>
      </c>
      <c r="L279" s="50">
        <f>SUM(L283:L285)</f>
        <v>5000</v>
      </c>
      <c r="M279" s="50">
        <f>SUM(M283:M285)</f>
        <v>0</v>
      </c>
      <c r="N279" s="50">
        <f t="shared" si="69"/>
        <v>5000</v>
      </c>
      <c r="O279" s="50">
        <f>SUM(O283:O285)</f>
        <v>5000</v>
      </c>
      <c r="P279" s="50">
        <f>SUM(P283:P285)</f>
        <v>0</v>
      </c>
    </row>
    <row r="280" spans="3:16" ht="18.5" x14ac:dyDescent="0.35">
      <c r="C280" s="39"/>
      <c r="D280" s="40" t="s">
        <v>57</v>
      </c>
      <c r="E280" s="41">
        <f t="shared" si="66"/>
        <v>0</v>
      </c>
      <c r="F280" s="41">
        <f>SUM(F281:F282)</f>
        <v>0</v>
      </c>
      <c r="G280" s="41">
        <f>SUM(G281:G282)</f>
        <v>0</v>
      </c>
      <c r="H280" s="41">
        <f t="shared" si="67"/>
        <v>0</v>
      </c>
      <c r="I280" s="41">
        <f>SUM(I281:I282)</f>
        <v>0</v>
      </c>
      <c r="J280" s="41">
        <f>SUM(J281:J282)</f>
        <v>0</v>
      </c>
      <c r="K280" s="41">
        <f t="shared" si="68"/>
        <v>0</v>
      </c>
      <c r="L280" s="41">
        <f>SUM(L281:L282)</f>
        <v>0</v>
      </c>
      <c r="M280" s="41">
        <f>SUM(M281:M282)</f>
        <v>0</v>
      </c>
      <c r="N280" s="41">
        <f t="shared" si="69"/>
        <v>0</v>
      </c>
      <c r="O280" s="41">
        <f>SUM(O281:O282)</f>
        <v>0</v>
      </c>
      <c r="P280" s="41">
        <f>SUM(P281:P282)</f>
        <v>0</v>
      </c>
    </row>
    <row r="281" spans="3:16" ht="18.5" x14ac:dyDescent="0.35">
      <c r="C281" s="39"/>
      <c r="D281" s="46" t="s">
        <v>89</v>
      </c>
      <c r="E281" s="42">
        <f t="shared" si="66"/>
        <v>0</v>
      </c>
      <c r="F281" s="42">
        <v>0</v>
      </c>
      <c r="G281" s="42">
        <v>0</v>
      </c>
      <c r="H281" s="42">
        <f t="shared" si="67"/>
        <v>0</v>
      </c>
      <c r="I281" s="42">
        <v>0</v>
      </c>
      <c r="J281" s="42">
        <v>0</v>
      </c>
      <c r="K281" s="42">
        <f t="shared" si="68"/>
        <v>0</v>
      </c>
      <c r="L281" s="42">
        <v>0</v>
      </c>
      <c r="M281" s="42">
        <v>0</v>
      </c>
      <c r="N281" s="42">
        <f t="shared" si="69"/>
        <v>0</v>
      </c>
      <c r="O281" s="42">
        <v>0</v>
      </c>
      <c r="P281" s="42">
        <v>0</v>
      </c>
    </row>
    <row r="282" spans="3:16" ht="18.5" x14ac:dyDescent="0.35">
      <c r="C282" s="39"/>
      <c r="D282" s="46" t="s">
        <v>61</v>
      </c>
      <c r="E282" s="42">
        <f t="shared" si="66"/>
        <v>0</v>
      </c>
      <c r="F282" s="42">
        <v>0</v>
      </c>
      <c r="G282" s="42">
        <v>0</v>
      </c>
      <c r="H282" s="42">
        <f t="shared" si="67"/>
        <v>0</v>
      </c>
      <c r="I282" s="42">
        <v>0</v>
      </c>
      <c r="J282" s="42">
        <v>0</v>
      </c>
      <c r="K282" s="42">
        <f t="shared" si="68"/>
        <v>0</v>
      </c>
      <c r="L282" s="42">
        <v>0</v>
      </c>
      <c r="M282" s="42">
        <v>0</v>
      </c>
      <c r="N282" s="42">
        <f t="shared" si="69"/>
        <v>0</v>
      </c>
      <c r="O282" s="42">
        <v>0</v>
      </c>
      <c r="P282" s="42">
        <v>0</v>
      </c>
    </row>
    <row r="283" spans="3:16" ht="37" x14ac:dyDescent="0.35">
      <c r="C283" s="39"/>
      <c r="D283" s="46" t="s">
        <v>86</v>
      </c>
      <c r="E283" s="42">
        <f t="shared" si="66"/>
        <v>200</v>
      </c>
      <c r="F283" s="42">
        <v>200</v>
      </c>
      <c r="G283" s="42">
        <v>0</v>
      </c>
      <c r="H283" s="42">
        <f t="shared" si="67"/>
        <v>600</v>
      </c>
      <c r="I283" s="42">
        <v>600</v>
      </c>
      <c r="J283" s="42">
        <v>0</v>
      </c>
      <c r="K283" s="42">
        <f t="shared" si="68"/>
        <v>660</v>
      </c>
      <c r="L283" s="42">
        <v>660</v>
      </c>
      <c r="M283" s="42">
        <v>0</v>
      </c>
      <c r="N283" s="42">
        <f t="shared" si="69"/>
        <v>660</v>
      </c>
      <c r="O283" s="42">
        <v>660</v>
      </c>
      <c r="P283" s="42">
        <v>0</v>
      </c>
    </row>
    <row r="284" spans="3:16" ht="55.5" x14ac:dyDescent="0.35">
      <c r="C284" s="39"/>
      <c r="D284" s="46" t="s">
        <v>187</v>
      </c>
      <c r="E284" s="42">
        <f t="shared" si="66"/>
        <v>2800</v>
      </c>
      <c r="F284" s="42">
        <v>2800</v>
      </c>
      <c r="G284" s="42">
        <v>0</v>
      </c>
      <c r="H284" s="42">
        <f t="shared" si="67"/>
        <v>2160</v>
      </c>
      <c r="I284" s="42">
        <v>2160</v>
      </c>
      <c r="J284" s="42">
        <v>0</v>
      </c>
      <c r="K284" s="42">
        <f t="shared" si="68"/>
        <v>2480</v>
      </c>
      <c r="L284" s="42">
        <v>2480</v>
      </c>
      <c r="M284" s="42">
        <v>0</v>
      </c>
      <c r="N284" s="42">
        <f t="shared" si="69"/>
        <v>2480</v>
      </c>
      <c r="O284" s="42">
        <v>2480</v>
      </c>
      <c r="P284" s="42">
        <v>0</v>
      </c>
    </row>
    <row r="285" spans="3:16" ht="111" x14ac:dyDescent="0.35">
      <c r="C285" s="39"/>
      <c r="D285" s="46" t="s">
        <v>188</v>
      </c>
      <c r="E285" s="42">
        <f t="shared" si="66"/>
        <v>1000</v>
      </c>
      <c r="F285" s="42">
        <v>1000</v>
      </c>
      <c r="G285" s="42">
        <v>0</v>
      </c>
      <c r="H285" s="42">
        <f t="shared" si="67"/>
        <v>1640</v>
      </c>
      <c r="I285" s="42">
        <v>1640</v>
      </c>
      <c r="J285" s="42">
        <v>0</v>
      </c>
      <c r="K285" s="42">
        <f t="shared" si="68"/>
        <v>1860</v>
      </c>
      <c r="L285" s="42">
        <v>1860</v>
      </c>
      <c r="M285" s="42">
        <v>0</v>
      </c>
      <c r="N285" s="42">
        <f t="shared" si="69"/>
        <v>1860</v>
      </c>
      <c r="O285" s="42">
        <v>1860</v>
      </c>
      <c r="P285" s="42">
        <v>0</v>
      </c>
    </row>
    <row r="286" spans="3:16" ht="75" customHeight="1" x14ac:dyDescent="0.35">
      <c r="C286" s="47" t="s">
        <v>157</v>
      </c>
      <c r="D286" s="53" t="s">
        <v>50</v>
      </c>
      <c r="E286" s="50">
        <f t="shared" si="66"/>
        <v>12500</v>
      </c>
      <c r="F286" s="50">
        <f>SUM(F290:F293)</f>
        <v>12500</v>
      </c>
      <c r="G286" s="50">
        <f>SUM(G290:G293)</f>
        <v>0</v>
      </c>
      <c r="H286" s="50">
        <f t="shared" si="67"/>
        <v>12500</v>
      </c>
      <c r="I286" s="50">
        <f>I290+I291+I292+I293</f>
        <v>12500</v>
      </c>
      <c r="J286" s="50">
        <f>SUM(J290:J293)</f>
        <v>0</v>
      </c>
      <c r="K286" s="50">
        <f t="shared" si="68"/>
        <v>13700</v>
      </c>
      <c r="L286" s="50">
        <f>L290+L291+L292+L293</f>
        <v>13700</v>
      </c>
      <c r="M286" s="50">
        <f>SUM(M290:M293)</f>
        <v>0</v>
      </c>
      <c r="N286" s="50">
        <f t="shared" si="69"/>
        <v>13700</v>
      </c>
      <c r="O286" s="50">
        <f>O290+O291+O292+O293</f>
        <v>13700</v>
      </c>
      <c r="P286" s="50">
        <f>SUM(P290:P293)</f>
        <v>0</v>
      </c>
    </row>
    <row r="287" spans="3:16" ht="18.5" x14ac:dyDescent="0.35">
      <c r="C287" s="39"/>
      <c r="D287" s="40" t="s">
        <v>57</v>
      </c>
      <c r="E287" s="41">
        <f t="shared" si="66"/>
        <v>0</v>
      </c>
      <c r="F287" s="41">
        <f>SUM(F288:F289)</f>
        <v>0</v>
      </c>
      <c r="G287" s="41">
        <f>SUM(G288:G289)</f>
        <v>0</v>
      </c>
      <c r="H287" s="41">
        <f t="shared" si="67"/>
        <v>0</v>
      </c>
      <c r="I287" s="41">
        <f>SUM(I288:I289)</f>
        <v>0</v>
      </c>
      <c r="J287" s="41">
        <f>SUM(J288:J289)</f>
        <v>0</v>
      </c>
      <c r="K287" s="41">
        <f t="shared" si="68"/>
        <v>0</v>
      </c>
      <c r="L287" s="41">
        <f>SUM(L288:L289)</f>
        <v>0</v>
      </c>
      <c r="M287" s="41">
        <f>SUM(M288:M289)</f>
        <v>0</v>
      </c>
      <c r="N287" s="41">
        <f t="shared" si="69"/>
        <v>0</v>
      </c>
      <c r="O287" s="41">
        <f>SUM(O288:O289)</f>
        <v>0</v>
      </c>
      <c r="P287" s="41">
        <f>SUM(P288:P289)</f>
        <v>0</v>
      </c>
    </row>
    <row r="288" spans="3:16" ht="18.5" x14ac:dyDescent="0.35">
      <c r="C288" s="39"/>
      <c r="D288" s="46" t="s">
        <v>89</v>
      </c>
      <c r="E288" s="42">
        <f t="shared" si="66"/>
        <v>0</v>
      </c>
      <c r="F288" s="42">
        <v>0</v>
      </c>
      <c r="G288" s="42">
        <v>0</v>
      </c>
      <c r="H288" s="42">
        <f t="shared" si="67"/>
        <v>0</v>
      </c>
      <c r="I288" s="42">
        <v>0</v>
      </c>
      <c r="J288" s="42">
        <v>0</v>
      </c>
      <c r="K288" s="42">
        <f t="shared" si="68"/>
        <v>0</v>
      </c>
      <c r="L288" s="42">
        <v>0</v>
      </c>
      <c r="M288" s="42">
        <v>0</v>
      </c>
      <c r="N288" s="42">
        <f t="shared" si="69"/>
        <v>0</v>
      </c>
      <c r="O288" s="42">
        <v>0</v>
      </c>
      <c r="P288" s="42">
        <v>0</v>
      </c>
    </row>
    <row r="289" spans="1:16" ht="18.5" x14ac:dyDescent="0.35">
      <c r="C289" s="39"/>
      <c r="D289" s="46" t="s">
        <v>61</v>
      </c>
      <c r="E289" s="42">
        <f t="shared" si="66"/>
        <v>0</v>
      </c>
      <c r="F289" s="42">
        <v>0</v>
      </c>
      <c r="G289" s="42">
        <v>0</v>
      </c>
      <c r="H289" s="42">
        <f t="shared" si="67"/>
        <v>0</v>
      </c>
      <c r="I289" s="42">
        <v>0</v>
      </c>
      <c r="J289" s="42">
        <v>0</v>
      </c>
      <c r="K289" s="42">
        <f t="shared" si="68"/>
        <v>0</v>
      </c>
      <c r="L289" s="42">
        <v>0</v>
      </c>
      <c r="M289" s="42">
        <v>0</v>
      </c>
      <c r="N289" s="42">
        <f t="shared" si="69"/>
        <v>0</v>
      </c>
      <c r="O289" s="42">
        <v>0</v>
      </c>
      <c r="P289" s="42">
        <v>0</v>
      </c>
    </row>
    <row r="290" spans="1:16" ht="37" x14ac:dyDescent="0.35">
      <c r="C290" s="39"/>
      <c r="D290" s="46" t="s">
        <v>256</v>
      </c>
      <c r="E290" s="42">
        <f t="shared" si="66"/>
        <v>70</v>
      </c>
      <c r="F290" s="42">
        <v>70</v>
      </c>
      <c r="G290" s="42">
        <v>0</v>
      </c>
      <c r="H290" s="42">
        <f t="shared" si="67"/>
        <v>70</v>
      </c>
      <c r="I290" s="42">
        <v>70</v>
      </c>
      <c r="J290" s="42">
        <v>0</v>
      </c>
      <c r="K290" s="42">
        <f t="shared" si="68"/>
        <v>90</v>
      </c>
      <c r="L290" s="42">
        <v>90</v>
      </c>
      <c r="M290" s="42">
        <v>0</v>
      </c>
      <c r="N290" s="42">
        <f t="shared" si="69"/>
        <v>90</v>
      </c>
      <c r="O290" s="42">
        <v>90</v>
      </c>
      <c r="P290" s="42">
        <v>0</v>
      </c>
    </row>
    <row r="291" spans="1:16" ht="74" x14ac:dyDescent="0.35">
      <c r="C291" s="39"/>
      <c r="D291" s="46" t="s">
        <v>257</v>
      </c>
      <c r="E291" s="42">
        <f t="shared" si="66"/>
        <v>400</v>
      </c>
      <c r="F291" s="42">
        <v>400</v>
      </c>
      <c r="G291" s="42">
        <v>0</v>
      </c>
      <c r="H291" s="42">
        <f t="shared" si="67"/>
        <v>400</v>
      </c>
      <c r="I291" s="42">
        <v>400</v>
      </c>
      <c r="J291" s="42">
        <v>0</v>
      </c>
      <c r="K291" s="42">
        <f t="shared" si="68"/>
        <v>500</v>
      </c>
      <c r="L291" s="42">
        <v>500</v>
      </c>
      <c r="M291" s="42">
        <v>0</v>
      </c>
      <c r="N291" s="42">
        <f t="shared" si="69"/>
        <v>500</v>
      </c>
      <c r="O291" s="42">
        <v>500</v>
      </c>
      <c r="P291" s="42">
        <v>0</v>
      </c>
    </row>
    <row r="292" spans="1:16" ht="74" x14ac:dyDescent="0.35">
      <c r="C292" s="39"/>
      <c r="D292" s="46" t="s">
        <v>258</v>
      </c>
      <c r="E292" s="42">
        <f t="shared" si="66"/>
        <v>200</v>
      </c>
      <c r="F292" s="42">
        <v>200</v>
      </c>
      <c r="G292" s="42">
        <v>0</v>
      </c>
      <c r="H292" s="42">
        <f t="shared" si="67"/>
        <v>200</v>
      </c>
      <c r="I292" s="42">
        <v>200</v>
      </c>
      <c r="J292" s="42">
        <v>0</v>
      </c>
      <c r="K292" s="42">
        <f t="shared" si="68"/>
        <v>310</v>
      </c>
      <c r="L292" s="42">
        <v>310</v>
      </c>
      <c r="M292" s="42">
        <v>0</v>
      </c>
      <c r="N292" s="42">
        <f t="shared" si="69"/>
        <v>310</v>
      </c>
      <c r="O292" s="42">
        <v>310</v>
      </c>
      <c r="P292" s="42">
        <v>0</v>
      </c>
    </row>
    <row r="293" spans="1:16" ht="92.5" x14ac:dyDescent="0.35">
      <c r="C293" s="39"/>
      <c r="D293" s="46" t="s">
        <v>189</v>
      </c>
      <c r="E293" s="42">
        <f t="shared" si="66"/>
        <v>11830</v>
      </c>
      <c r="F293" s="42">
        <v>11830</v>
      </c>
      <c r="G293" s="42">
        <v>0</v>
      </c>
      <c r="H293" s="42">
        <f t="shared" si="67"/>
        <v>11830</v>
      </c>
      <c r="I293" s="42">
        <v>11830</v>
      </c>
      <c r="J293" s="42">
        <v>0</v>
      </c>
      <c r="K293" s="42">
        <f t="shared" si="68"/>
        <v>12800</v>
      </c>
      <c r="L293" s="42">
        <v>12800</v>
      </c>
      <c r="M293" s="42">
        <v>0</v>
      </c>
      <c r="N293" s="42">
        <f t="shared" si="69"/>
        <v>12800</v>
      </c>
      <c r="O293" s="42">
        <v>12800</v>
      </c>
      <c r="P293" s="42">
        <v>0</v>
      </c>
    </row>
    <row r="294" spans="1:16" ht="37" x14ac:dyDescent="0.35">
      <c r="C294" s="47" t="s">
        <v>158</v>
      </c>
      <c r="D294" s="53" t="s">
        <v>190</v>
      </c>
      <c r="E294" s="50">
        <f t="shared" si="66"/>
        <v>121435</v>
      </c>
      <c r="F294" s="50">
        <f>SUM(F298:F302)</f>
        <v>121435</v>
      </c>
      <c r="G294" s="50">
        <f>SUM(G298:G300)</f>
        <v>0</v>
      </c>
      <c r="H294" s="50">
        <f t="shared" si="67"/>
        <v>125500</v>
      </c>
      <c r="I294" s="50">
        <f>SUM(I298:I302)</f>
        <v>125500</v>
      </c>
      <c r="J294" s="50">
        <f>SUM(J298:J300)</f>
        <v>0</v>
      </c>
      <c r="K294" s="50">
        <f t="shared" si="68"/>
        <v>128600</v>
      </c>
      <c r="L294" s="50">
        <f>SUM(L298:L302)</f>
        <v>128600</v>
      </c>
      <c r="M294" s="50">
        <f>SUM(M298:M300)</f>
        <v>0</v>
      </c>
      <c r="N294" s="50">
        <f t="shared" si="69"/>
        <v>143300</v>
      </c>
      <c r="O294" s="50">
        <f>SUM(O298:O302)</f>
        <v>143300</v>
      </c>
      <c r="P294" s="50">
        <f>SUM(P298:P300)</f>
        <v>0</v>
      </c>
    </row>
    <row r="295" spans="1:16" ht="18.5" x14ac:dyDescent="0.35">
      <c r="C295" s="39"/>
      <c r="D295" s="40" t="s">
        <v>57</v>
      </c>
      <c r="E295" s="41">
        <f t="shared" si="66"/>
        <v>8721</v>
      </c>
      <c r="F295" s="41">
        <f>SUM(F296:F297)</f>
        <v>8721</v>
      </c>
      <c r="G295" s="41">
        <f>SUM(G296:G297)</f>
        <v>0</v>
      </c>
      <c r="H295" s="41">
        <f t="shared" si="67"/>
        <v>8721</v>
      </c>
      <c r="I295" s="41">
        <f>SUM(I296:I297)</f>
        <v>8721</v>
      </c>
      <c r="J295" s="41">
        <f>SUM(J296:J297)</f>
        <v>0</v>
      </c>
      <c r="K295" s="41">
        <f t="shared" si="68"/>
        <v>8721</v>
      </c>
      <c r="L295" s="41">
        <f>SUM(L296:L297)</f>
        <v>8721</v>
      </c>
      <c r="M295" s="41">
        <f>SUM(M296:M297)</f>
        <v>0</v>
      </c>
      <c r="N295" s="41">
        <f t="shared" si="69"/>
        <v>8721</v>
      </c>
      <c r="O295" s="41">
        <f>SUM(O296:O297)</f>
        <v>8721</v>
      </c>
      <c r="P295" s="41">
        <f>SUM(P296:P297)</f>
        <v>0</v>
      </c>
    </row>
    <row r="296" spans="1:16" ht="18.5" x14ac:dyDescent="0.35">
      <c r="C296" s="39"/>
      <c r="D296" s="46" t="s">
        <v>89</v>
      </c>
      <c r="E296" s="42">
        <f t="shared" si="66"/>
        <v>0</v>
      </c>
      <c r="F296" s="42">
        <v>0</v>
      </c>
      <c r="G296" s="42">
        <v>0</v>
      </c>
      <c r="H296" s="42">
        <f t="shared" si="67"/>
        <v>0</v>
      </c>
      <c r="I296" s="42">
        <v>0</v>
      </c>
      <c r="J296" s="42">
        <v>0</v>
      </c>
      <c r="K296" s="42">
        <f t="shared" si="68"/>
        <v>0</v>
      </c>
      <c r="L296" s="42">
        <v>0</v>
      </c>
      <c r="M296" s="42">
        <v>0</v>
      </c>
      <c r="N296" s="42">
        <f t="shared" si="69"/>
        <v>0</v>
      </c>
      <c r="O296" s="42">
        <v>0</v>
      </c>
      <c r="P296" s="42">
        <v>0</v>
      </c>
    </row>
    <row r="297" spans="1:16" ht="18.5" x14ac:dyDescent="0.35">
      <c r="C297" s="39"/>
      <c r="D297" s="46" t="s">
        <v>61</v>
      </c>
      <c r="E297" s="42">
        <f t="shared" si="66"/>
        <v>8721</v>
      </c>
      <c r="F297" s="42">
        <v>8721</v>
      </c>
      <c r="G297" s="42">
        <v>0</v>
      </c>
      <c r="H297" s="42">
        <f t="shared" si="67"/>
        <v>8721</v>
      </c>
      <c r="I297" s="42">
        <v>8721</v>
      </c>
      <c r="J297" s="42">
        <v>0</v>
      </c>
      <c r="K297" s="42">
        <f t="shared" si="68"/>
        <v>8721</v>
      </c>
      <c r="L297" s="42">
        <v>8721</v>
      </c>
      <c r="M297" s="42">
        <v>0</v>
      </c>
      <c r="N297" s="42">
        <f t="shared" si="69"/>
        <v>8721</v>
      </c>
      <c r="O297" s="42">
        <v>8721</v>
      </c>
      <c r="P297" s="42">
        <v>0</v>
      </c>
    </row>
    <row r="298" spans="1:16" ht="37" x14ac:dyDescent="0.35">
      <c r="C298" s="39"/>
      <c r="D298" s="46" t="s">
        <v>262</v>
      </c>
      <c r="E298" s="42">
        <f t="shared" si="66"/>
        <v>91085.5</v>
      </c>
      <c r="F298" s="42">
        <v>91085.5</v>
      </c>
      <c r="G298" s="42">
        <v>0</v>
      </c>
      <c r="H298" s="42">
        <f t="shared" si="67"/>
        <v>94200</v>
      </c>
      <c r="I298" s="42">
        <v>94200</v>
      </c>
      <c r="J298" s="42">
        <v>0</v>
      </c>
      <c r="K298" s="42">
        <f t="shared" si="68"/>
        <v>95300</v>
      </c>
      <c r="L298" s="42">
        <v>95300</v>
      </c>
      <c r="M298" s="42">
        <v>0</v>
      </c>
      <c r="N298" s="42">
        <f t="shared" si="69"/>
        <v>100000</v>
      </c>
      <c r="O298" s="42">
        <v>100000</v>
      </c>
      <c r="P298" s="42">
        <v>0</v>
      </c>
    </row>
    <row r="299" spans="1:16" ht="74" x14ac:dyDescent="0.35">
      <c r="A299" s="20"/>
      <c r="C299" s="39"/>
      <c r="D299" s="46" t="s">
        <v>263</v>
      </c>
      <c r="E299" s="42">
        <f t="shared" si="66"/>
        <v>23049.5</v>
      </c>
      <c r="F299" s="42">
        <v>23049.5</v>
      </c>
      <c r="G299" s="42">
        <v>0</v>
      </c>
      <c r="H299" s="42">
        <f t="shared" si="67"/>
        <v>24000</v>
      </c>
      <c r="I299" s="42">
        <v>24000</v>
      </c>
      <c r="J299" s="42">
        <v>0</v>
      </c>
      <c r="K299" s="42">
        <f t="shared" si="68"/>
        <v>26000</v>
      </c>
      <c r="L299" s="42">
        <v>26000</v>
      </c>
      <c r="M299" s="42">
        <v>0</v>
      </c>
      <c r="N299" s="42">
        <f t="shared" si="69"/>
        <v>36000</v>
      </c>
      <c r="O299" s="42">
        <v>36000</v>
      </c>
      <c r="P299" s="42">
        <v>0</v>
      </c>
    </row>
    <row r="300" spans="1:16" ht="55.5" x14ac:dyDescent="0.35">
      <c r="C300" s="39"/>
      <c r="D300" s="46" t="s">
        <v>259</v>
      </c>
      <c r="E300" s="42">
        <f t="shared" si="66"/>
        <v>3850</v>
      </c>
      <c r="F300" s="42">
        <v>3850</v>
      </c>
      <c r="G300" s="42">
        <v>0</v>
      </c>
      <c r="H300" s="42">
        <f t="shared" si="67"/>
        <v>3850</v>
      </c>
      <c r="I300" s="42">
        <v>3850</v>
      </c>
      <c r="J300" s="42">
        <v>0</v>
      </c>
      <c r="K300" s="42">
        <f t="shared" si="68"/>
        <v>3850</v>
      </c>
      <c r="L300" s="42">
        <v>3850</v>
      </c>
      <c r="M300" s="42">
        <v>0</v>
      </c>
      <c r="N300" s="42">
        <f t="shared" si="69"/>
        <v>3850</v>
      </c>
      <c r="O300" s="42">
        <v>3850</v>
      </c>
      <c r="P300" s="42">
        <v>0</v>
      </c>
    </row>
    <row r="301" spans="1:16" ht="92.5" x14ac:dyDescent="0.35">
      <c r="A301" s="20"/>
      <c r="C301" s="39"/>
      <c r="D301" s="46" t="s">
        <v>260</v>
      </c>
      <c r="E301" s="42">
        <f t="shared" si="66"/>
        <v>2754</v>
      </c>
      <c r="F301" s="42">
        <v>2754</v>
      </c>
      <c r="G301" s="42">
        <v>0</v>
      </c>
      <c r="H301" s="42">
        <f t="shared" si="67"/>
        <v>2754</v>
      </c>
      <c r="I301" s="42">
        <v>2754</v>
      </c>
      <c r="J301" s="42">
        <v>0</v>
      </c>
      <c r="K301" s="42">
        <f t="shared" si="68"/>
        <v>2754</v>
      </c>
      <c r="L301" s="42">
        <v>2754</v>
      </c>
      <c r="M301" s="42">
        <v>0</v>
      </c>
      <c r="N301" s="42">
        <f t="shared" si="69"/>
        <v>2754</v>
      </c>
      <c r="O301" s="42">
        <v>2754</v>
      </c>
      <c r="P301" s="42">
        <v>0</v>
      </c>
    </row>
    <row r="302" spans="1:16" ht="55.5" x14ac:dyDescent="0.35">
      <c r="A302" s="20"/>
      <c r="C302" s="39"/>
      <c r="D302" s="46" t="s">
        <v>261</v>
      </c>
      <c r="E302" s="42">
        <f t="shared" si="66"/>
        <v>696</v>
      </c>
      <c r="F302" s="42">
        <v>696</v>
      </c>
      <c r="G302" s="42">
        <v>0</v>
      </c>
      <c r="H302" s="42">
        <f t="shared" si="67"/>
        <v>696</v>
      </c>
      <c r="I302" s="42">
        <v>696</v>
      </c>
      <c r="J302" s="42">
        <v>0</v>
      </c>
      <c r="K302" s="42">
        <f t="shared" si="68"/>
        <v>696</v>
      </c>
      <c r="L302" s="42">
        <v>696</v>
      </c>
      <c r="M302" s="42">
        <v>0</v>
      </c>
      <c r="N302" s="42">
        <f t="shared" si="69"/>
        <v>696</v>
      </c>
      <c r="O302" s="42">
        <v>696</v>
      </c>
      <c r="P302" s="42">
        <v>0</v>
      </c>
    </row>
    <row r="303" spans="1:16" ht="51.75" customHeight="1" x14ac:dyDescent="0.35">
      <c r="A303" s="6"/>
      <c r="B303" s="6"/>
      <c r="C303" s="47" t="s">
        <v>159</v>
      </c>
      <c r="D303" s="53" t="s">
        <v>51</v>
      </c>
      <c r="E303" s="50">
        <f t="shared" si="66"/>
        <v>25000</v>
      </c>
      <c r="F303" s="50">
        <f>SUM(F307:F309)</f>
        <v>25000</v>
      </c>
      <c r="G303" s="50">
        <f>SUM(G307:G309)</f>
        <v>0</v>
      </c>
      <c r="H303" s="50">
        <f t="shared" si="67"/>
        <v>32500</v>
      </c>
      <c r="I303" s="50">
        <f>SUM(I307:I309)</f>
        <v>32500</v>
      </c>
      <c r="J303" s="50">
        <f>SUM(J307:J309)</f>
        <v>0</v>
      </c>
      <c r="K303" s="50">
        <f t="shared" si="68"/>
        <v>39500</v>
      </c>
      <c r="L303" s="50">
        <f>SUM(L307:L309)</f>
        <v>39500</v>
      </c>
      <c r="M303" s="50">
        <f>SUM(M307:M309)</f>
        <v>0</v>
      </c>
      <c r="N303" s="50">
        <f t="shared" si="69"/>
        <v>39500</v>
      </c>
      <c r="O303" s="50">
        <f>SUM(O307:O309)</f>
        <v>39500</v>
      </c>
      <c r="P303" s="50">
        <f>SUM(P307:P309)</f>
        <v>0</v>
      </c>
    </row>
    <row r="304" spans="1:16" ht="18.5" x14ac:dyDescent="0.35">
      <c r="C304" s="39"/>
      <c r="D304" s="40" t="s">
        <v>57</v>
      </c>
      <c r="E304" s="41">
        <f t="shared" si="66"/>
        <v>0</v>
      </c>
      <c r="F304" s="41">
        <f>SUM(F305:F306)</f>
        <v>0</v>
      </c>
      <c r="G304" s="41">
        <f>SUM(G305:G306)</f>
        <v>0</v>
      </c>
      <c r="H304" s="41">
        <f t="shared" si="67"/>
        <v>0</v>
      </c>
      <c r="I304" s="41">
        <f>SUM(I305:I306)</f>
        <v>0</v>
      </c>
      <c r="J304" s="41">
        <f>SUM(J305:J306)</f>
        <v>0</v>
      </c>
      <c r="K304" s="41">
        <f t="shared" si="68"/>
        <v>0</v>
      </c>
      <c r="L304" s="41">
        <f>SUM(L305:L306)</f>
        <v>0</v>
      </c>
      <c r="M304" s="41">
        <f>SUM(M305:M306)</f>
        <v>0</v>
      </c>
      <c r="N304" s="41">
        <f t="shared" si="69"/>
        <v>0</v>
      </c>
      <c r="O304" s="41">
        <f>SUM(O305:O306)</f>
        <v>0</v>
      </c>
      <c r="P304" s="41">
        <f>SUM(P305:P306)</f>
        <v>0</v>
      </c>
    </row>
    <row r="305" spans="1:16" ht="18.5" x14ac:dyDescent="0.35">
      <c r="C305" s="39"/>
      <c r="D305" s="46" t="s">
        <v>89</v>
      </c>
      <c r="E305" s="42">
        <f t="shared" si="66"/>
        <v>0</v>
      </c>
      <c r="F305" s="42">
        <v>0</v>
      </c>
      <c r="G305" s="42">
        <v>0</v>
      </c>
      <c r="H305" s="42">
        <f t="shared" si="67"/>
        <v>0</v>
      </c>
      <c r="I305" s="42">
        <v>0</v>
      </c>
      <c r="J305" s="42">
        <v>0</v>
      </c>
      <c r="K305" s="42">
        <f t="shared" si="68"/>
        <v>0</v>
      </c>
      <c r="L305" s="42">
        <v>0</v>
      </c>
      <c r="M305" s="42">
        <v>0</v>
      </c>
      <c r="N305" s="42">
        <f t="shared" si="69"/>
        <v>0</v>
      </c>
      <c r="O305" s="42">
        <v>0</v>
      </c>
      <c r="P305" s="42">
        <v>0</v>
      </c>
    </row>
    <row r="306" spans="1:16" ht="18.5" x14ac:dyDescent="0.35">
      <c r="C306" s="39"/>
      <c r="D306" s="46" t="s">
        <v>61</v>
      </c>
      <c r="E306" s="42">
        <f t="shared" si="66"/>
        <v>0</v>
      </c>
      <c r="F306" s="42">
        <v>0</v>
      </c>
      <c r="G306" s="42">
        <v>0</v>
      </c>
      <c r="H306" s="42">
        <f t="shared" si="67"/>
        <v>0</v>
      </c>
      <c r="I306" s="42">
        <v>0</v>
      </c>
      <c r="J306" s="42">
        <v>0</v>
      </c>
      <c r="K306" s="42">
        <f t="shared" si="68"/>
        <v>0</v>
      </c>
      <c r="L306" s="42">
        <v>0</v>
      </c>
      <c r="M306" s="42">
        <v>0</v>
      </c>
      <c r="N306" s="42">
        <f t="shared" si="69"/>
        <v>0</v>
      </c>
      <c r="O306" s="42">
        <v>0</v>
      </c>
      <c r="P306" s="42">
        <v>0</v>
      </c>
    </row>
    <row r="307" spans="1:16" ht="111" x14ac:dyDescent="0.35">
      <c r="A307" s="6"/>
      <c r="B307" s="6"/>
      <c r="C307" s="39"/>
      <c r="D307" s="46" t="s">
        <v>87</v>
      </c>
      <c r="E307" s="42">
        <f t="shared" si="66"/>
        <v>23475.8</v>
      </c>
      <c r="F307" s="42">
        <v>23475.8</v>
      </c>
      <c r="G307" s="42">
        <v>0</v>
      </c>
      <c r="H307" s="42">
        <f t="shared" si="67"/>
        <v>29995</v>
      </c>
      <c r="I307" s="42">
        <v>29995</v>
      </c>
      <c r="J307" s="42">
        <v>0</v>
      </c>
      <c r="K307" s="42">
        <f t="shared" si="68"/>
        <v>36995</v>
      </c>
      <c r="L307" s="42">
        <v>36995</v>
      </c>
      <c r="M307" s="42">
        <v>0</v>
      </c>
      <c r="N307" s="42">
        <f t="shared" si="69"/>
        <v>36995</v>
      </c>
      <c r="O307" s="42">
        <v>36995</v>
      </c>
      <c r="P307" s="42">
        <v>0</v>
      </c>
    </row>
    <row r="308" spans="1:16" ht="43.5" customHeight="1" x14ac:dyDescent="0.35">
      <c r="A308" s="6"/>
      <c r="B308" s="6"/>
      <c r="C308" s="39"/>
      <c r="D308" s="46" t="s">
        <v>88</v>
      </c>
      <c r="E308" s="42">
        <f t="shared" si="66"/>
        <v>5</v>
      </c>
      <c r="F308" s="42">
        <v>5</v>
      </c>
      <c r="G308" s="42">
        <v>0</v>
      </c>
      <c r="H308" s="42">
        <f t="shared" si="67"/>
        <v>5</v>
      </c>
      <c r="I308" s="42">
        <v>5</v>
      </c>
      <c r="J308" s="42">
        <v>0</v>
      </c>
      <c r="K308" s="42">
        <f t="shared" si="68"/>
        <v>5</v>
      </c>
      <c r="L308" s="42">
        <v>5</v>
      </c>
      <c r="M308" s="42">
        <v>0</v>
      </c>
      <c r="N308" s="42">
        <f t="shared" si="69"/>
        <v>5</v>
      </c>
      <c r="O308" s="42">
        <v>5</v>
      </c>
      <c r="P308" s="42">
        <v>0</v>
      </c>
    </row>
    <row r="309" spans="1:16" ht="37" x14ac:dyDescent="0.35">
      <c r="A309" s="6"/>
      <c r="B309" s="6"/>
      <c r="C309" s="39"/>
      <c r="D309" s="46" t="s">
        <v>175</v>
      </c>
      <c r="E309" s="42">
        <f t="shared" si="66"/>
        <v>1519.2</v>
      </c>
      <c r="F309" s="42">
        <v>1519.2</v>
      </c>
      <c r="G309" s="42">
        <v>0</v>
      </c>
      <c r="H309" s="42">
        <f t="shared" si="67"/>
        <v>2500</v>
      </c>
      <c r="I309" s="42">
        <v>2500</v>
      </c>
      <c r="J309" s="42">
        <v>0</v>
      </c>
      <c r="K309" s="42">
        <f t="shared" si="68"/>
        <v>2500</v>
      </c>
      <c r="L309" s="42">
        <v>2500</v>
      </c>
      <c r="M309" s="42">
        <v>0</v>
      </c>
      <c r="N309" s="42">
        <f t="shared" si="69"/>
        <v>2500</v>
      </c>
      <c r="O309" s="42">
        <v>2500</v>
      </c>
      <c r="P309" s="42">
        <v>0</v>
      </c>
    </row>
    <row r="310" spans="1:16" ht="37" x14ac:dyDescent="0.35">
      <c r="A310" s="6"/>
      <c r="B310" s="6"/>
      <c r="C310" s="47" t="s">
        <v>160</v>
      </c>
      <c r="D310" s="53" t="s">
        <v>161</v>
      </c>
      <c r="E310" s="50">
        <f t="shared" si="66"/>
        <v>1000</v>
      </c>
      <c r="F310" s="50">
        <f>SUM(F314:F315)</f>
        <v>1000</v>
      </c>
      <c r="G310" s="50">
        <f>SUM(G314:G315)</f>
        <v>0</v>
      </c>
      <c r="H310" s="50">
        <f t="shared" si="67"/>
        <v>1000</v>
      </c>
      <c r="I310" s="50">
        <f>SUM(I314:I315)</f>
        <v>1000</v>
      </c>
      <c r="J310" s="50">
        <f>SUM(J314:J315)</f>
        <v>0</v>
      </c>
      <c r="K310" s="50">
        <f t="shared" si="68"/>
        <v>1000</v>
      </c>
      <c r="L310" s="50">
        <f>SUM(L314:L315)</f>
        <v>1000</v>
      </c>
      <c r="M310" s="50">
        <f>SUM(M314:M315)</f>
        <v>0</v>
      </c>
      <c r="N310" s="50">
        <f t="shared" si="69"/>
        <v>1000</v>
      </c>
      <c r="O310" s="50">
        <f>SUM(O314:O315)</f>
        <v>1000</v>
      </c>
      <c r="P310" s="50">
        <f>SUM(P314:P315)</f>
        <v>0</v>
      </c>
    </row>
    <row r="311" spans="1:16" ht="18.5" x14ac:dyDescent="0.35">
      <c r="C311" s="39"/>
      <c r="D311" s="40" t="s">
        <v>57</v>
      </c>
      <c r="E311" s="41">
        <f t="shared" si="66"/>
        <v>0</v>
      </c>
      <c r="F311" s="41">
        <f>SUM(F312:F313)</f>
        <v>0</v>
      </c>
      <c r="G311" s="41">
        <f>SUM(G312:G313)</f>
        <v>0</v>
      </c>
      <c r="H311" s="41">
        <f t="shared" si="67"/>
        <v>0</v>
      </c>
      <c r="I311" s="41">
        <f>SUM(I312:I313)</f>
        <v>0</v>
      </c>
      <c r="J311" s="41">
        <f>SUM(J312:J313)</f>
        <v>0</v>
      </c>
      <c r="K311" s="41">
        <f t="shared" si="68"/>
        <v>0</v>
      </c>
      <c r="L311" s="41">
        <f>SUM(L312:L313)</f>
        <v>0</v>
      </c>
      <c r="M311" s="41">
        <f>SUM(M312:M313)</f>
        <v>0</v>
      </c>
      <c r="N311" s="41">
        <f t="shared" si="69"/>
        <v>0</v>
      </c>
      <c r="O311" s="41">
        <f>SUM(O312:O313)</f>
        <v>0</v>
      </c>
      <c r="P311" s="41">
        <f>SUM(P312:P313)</f>
        <v>0</v>
      </c>
    </row>
    <row r="312" spans="1:16" ht="18.5" x14ac:dyDescent="0.35">
      <c r="C312" s="39"/>
      <c r="D312" s="46" t="s">
        <v>89</v>
      </c>
      <c r="E312" s="42">
        <f t="shared" si="66"/>
        <v>0</v>
      </c>
      <c r="F312" s="42">
        <v>0</v>
      </c>
      <c r="G312" s="42">
        <v>0</v>
      </c>
      <c r="H312" s="42">
        <f t="shared" si="67"/>
        <v>0</v>
      </c>
      <c r="I312" s="42">
        <v>0</v>
      </c>
      <c r="J312" s="42">
        <v>0</v>
      </c>
      <c r="K312" s="42">
        <f t="shared" si="68"/>
        <v>0</v>
      </c>
      <c r="L312" s="42">
        <v>0</v>
      </c>
      <c r="M312" s="42">
        <v>0</v>
      </c>
      <c r="N312" s="42">
        <f t="shared" si="69"/>
        <v>0</v>
      </c>
      <c r="O312" s="42">
        <v>0</v>
      </c>
      <c r="P312" s="42">
        <v>0</v>
      </c>
    </row>
    <row r="313" spans="1:16" ht="18.5" x14ac:dyDescent="0.35">
      <c r="C313" s="39"/>
      <c r="D313" s="46" t="s">
        <v>61</v>
      </c>
      <c r="E313" s="42">
        <f t="shared" si="66"/>
        <v>0</v>
      </c>
      <c r="F313" s="42">
        <v>0</v>
      </c>
      <c r="G313" s="42">
        <v>0</v>
      </c>
      <c r="H313" s="42">
        <f t="shared" si="67"/>
        <v>0</v>
      </c>
      <c r="I313" s="42">
        <v>0</v>
      </c>
      <c r="J313" s="42">
        <v>0</v>
      </c>
      <c r="K313" s="42">
        <f t="shared" si="68"/>
        <v>0</v>
      </c>
      <c r="L313" s="42">
        <v>0</v>
      </c>
      <c r="M313" s="42">
        <v>0</v>
      </c>
      <c r="N313" s="42">
        <f t="shared" si="69"/>
        <v>0</v>
      </c>
      <c r="O313" s="42">
        <v>0</v>
      </c>
      <c r="P313" s="42">
        <v>0</v>
      </c>
    </row>
    <row r="314" spans="1:16" ht="37" x14ac:dyDescent="0.35">
      <c r="A314" s="6"/>
      <c r="B314" s="6"/>
      <c r="C314" s="39"/>
      <c r="D314" s="46" t="s">
        <v>162</v>
      </c>
      <c r="E314" s="42">
        <f t="shared" si="66"/>
        <v>800</v>
      </c>
      <c r="F314" s="42">
        <v>800</v>
      </c>
      <c r="G314" s="42">
        <v>0</v>
      </c>
      <c r="H314" s="42">
        <f t="shared" si="67"/>
        <v>800</v>
      </c>
      <c r="I314" s="42">
        <v>800</v>
      </c>
      <c r="J314" s="42">
        <v>0</v>
      </c>
      <c r="K314" s="42">
        <f t="shared" si="68"/>
        <v>800</v>
      </c>
      <c r="L314" s="42">
        <v>800</v>
      </c>
      <c r="M314" s="42">
        <v>0</v>
      </c>
      <c r="N314" s="42">
        <f t="shared" si="69"/>
        <v>800</v>
      </c>
      <c r="O314" s="42">
        <v>800</v>
      </c>
      <c r="P314" s="42">
        <v>0</v>
      </c>
    </row>
    <row r="315" spans="1:16" ht="37" x14ac:dyDescent="0.35">
      <c r="A315" s="6"/>
      <c r="B315" s="6"/>
      <c r="C315" s="39"/>
      <c r="D315" s="46" t="s">
        <v>163</v>
      </c>
      <c r="E315" s="42">
        <f t="shared" si="66"/>
        <v>200</v>
      </c>
      <c r="F315" s="42">
        <v>200</v>
      </c>
      <c r="G315" s="42">
        <v>0</v>
      </c>
      <c r="H315" s="42">
        <f t="shared" si="67"/>
        <v>200</v>
      </c>
      <c r="I315" s="42">
        <v>200</v>
      </c>
      <c r="J315" s="42">
        <v>0</v>
      </c>
      <c r="K315" s="42">
        <f t="shared" si="68"/>
        <v>200</v>
      </c>
      <c r="L315" s="42">
        <v>200</v>
      </c>
      <c r="M315" s="42">
        <v>0</v>
      </c>
      <c r="N315" s="42">
        <f t="shared" si="69"/>
        <v>200</v>
      </c>
      <c r="O315" s="42">
        <v>200</v>
      </c>
      <c r="P315" s="42">
        <v>0</v>
      </c>
    </row>
    <row r="316" spans="1:16" ht="36" customHeight="1" x14ac:dyDescent="0.35">
      <c r="A316" s="6"/>
      <c r="B316" s="6"/>
      <c r="C316" s="47" t="s">
        <v>204</v>
      </c>
      <c r="D316" s="53" t="s">
        <v>205</v>
      </c>
      <c r="E316" s="50">
        <f t="shared" si="66"/>
        <v>350000</v>
      </c>
      <c r="F316" s="50">
        <f>F320</f>
        <v>350000</v>
      </c>
      <c r="G316" s="50">
        <f>SUM(G320:G321)</f>
        <v>0</v>
      </c>
      <c r="H316" s="50">
        <f t="shared" si="67"/>
        <v>0</v>
      </c>
      <c r="I316" s="50">
        <f>I320</f>
        <v>0</v>
      </c>
      <c r="J316" s="50">
        <f>SUM(J320:J321)</f>
        <v>0</v>
      </c>
      <c r="K316" s="50">
        <f t="shared" si="68"/>
        <v>0</v>
      </c>
      <c r="L316" s="50">
        <f>L320</f>
        <v>0</v>
      </c>
      <c r="M316" s="50">
        <f>SUM(M320:M321)</f>
        <v>0</v>
      </c>
      <c r="N316" s="50">
        <f t="shared" si="69"/>
        <v>0</v>
      </c>
      <c r="O316" s="50">
        <f>O320</f>
        <v>0</v>
      </c>
      <c r="P316" s="50">
        <f>SUM(P320:P321)</f>
        <v>0</v>
      </c>
    </row>
    <row r="317" spans="1:16" ht="18.5" x14ac:dyDescent="0.35">
      <c r="A317" s="17"/>
      <c r="C317" s="39"/>
      <c r="D317" s="40" t="s">
        <v>57</v>
      </c>
      <c r="E317" s="41">
        <f t="shared" si="66"/>
        <v>466</v>
      </c>
      <c r="F317" s="41">
        <f>SUM(F318:F319)</f>
        <v>466</v>
      </c>
      <c r="G317" s="41">
        <f>SUM(G318:G319)</f>
        <v>0</v>
      </c>
      <c r="H317" s="41">
        <f t="shared" si="67"/>
        <v>0</v>
      </c>
      <c r="I317" s="41">
        <f>SUM(I318:I319)</f>
        <v>0</v>
      </c>
      <c r="J317" s="41">
        <f>SUM(J318:J319)</f>
        <v>0</v>
      </c>
      <c r="K317" s="41">
        <f t="shared" si="68"/>
        <v>0</v>
      </c>
      <c r="L317" s="41">
        <f>SUM(L318:L319)</f>
        <v>0</v>
      </c>
      <c r="M317" s="41">
        <f>SUM(M318:M319)</f>
        <v>0</v>
      </c>
      <c r="N317" s="41">
        <f t="shared" si="69"/>
        <v>0</v>
      </c>
      <c r="O317" s="41">
        <f>SUM(O318:O319)</f>
        <v>0</v>
      </c>
      <c r="P317" s="41">
        <f>SUM(P318:P319)</f>
        <v>0</v>
      </c>
    </row>
    <row r="318" spans="1:16" ht="18.5" x14ac:dyDescent="0.35">
      <c r="A318" s="17"/>
      <c r="C318" s="39"/>
      <c r="D318" s="46" t="s">
        <v>89</v>
      </c>
      <c r="E318" s="42">
        <f t="shared" si="66"/>
        <v>0</v>
      </c>
      <c r="F318" s="42">
        <v>0</v>
      </c>
      <c r="G318" s="42">
        <v>0</v>
      </c>
      <c r="H318" s="42">
        <f t="shared" si="67"/>
        <v>0</v>
      </c>
      <c r="I318" s="42">
        <v>0</v>
      </c>
      <c r="J318" s="42">
        <v>0</v>
      </c>
      <c r="K318" s="42">
        <f t="shared" si="68"/>
        <v>0</v>
      </c>
      <c r="L318" s="42">
        <v>0</v>
      </c>
      <c r="M318" s="42">
        <v>0</v>
      </c>
      <c r="N318" s="42">
        <f t="shared" si="69"/>
        <v>0</v>
      </c>
      <c r="O318" s="42">
        <v>0</v>
      </c>
      <c r="P318" s="42">
        <v>0</v>
      </c>
    </row>
    <row r="319" spans="1:16" ht="18.5" x14ac:dyDescent="0.35">
      <c r="A319" s="17"/>
      <c r="C319" s="39"/>
      <c r="D319" s="46" t="s">
        <v>61</v>
      </c>
      <c r="E319" s="42">
        <f t="shared" si="66"/>
        <v>466</v>
      </c>
      <c r="F319" s="42">
        <f>300+166</f>
        <v>466</v>
      </c>
      <c r="G319" s="42">
        <v>0</v>
      </c>
      <c r="H319" s="42">
        <f t="shared" si="67"/>
        <v>0</v>
      </c>
      <c r="I319" s="42">
        <v>0</v>
      </c>
      <c r="J319" s="42">
        <v>0</v>
      </c>
      <c r="K319" s="42">
        <f t="shared" si="68"/>
        <v>0</v>
      </c>
      <c r="L319" s="42">
        <v>0</v>
      </c>
      <c r="M319" s="42">
        <v>0</v>
      </c>
      <c r="N319" s="42">
        <f t="shared" si="69"/>
        <v>0</v>
      </c>
      <c r="O319" s="42">
        <v>0</v>
      </c>
      <c r="P319" s="42">
        <v>0</v>
      </c>
    </row>
    <row r="320" spans="1:16" ht="37" x14ac:dyDescent="0.35">
      <c r="A320" s="6"/>
      <c r="B320" s="6"/>
      <c r="C320" s="39"/>
      <c r="D320" s="46" t="s">
        <v>205</v>
      </c>
      <c r="E320" s="42">
        <f t="shared" si="66"/>
        <v>350000</v>
      </c>
      <c r="F320" s="42">
        <v>350000</v>
      </c>
      <c r="G320" s="42">
        <v>0</v>
      </c>
      <c r="H320" s="42">
        <f t="shared" si="67"/>
        <v>0</v>
      </c>
      <c r="I320" s="42">
        <v>0</v>
      </c>
      <c r="J320" s="42">
        <v>0</v>
      </c>
      <c r="K320" s="42">
        <f t="shared" si="68"/>
        <v>0</v>
      </c>
      <c r="L320" s="42">
        <v>0</v>
      </c>
      <c r="M320" s="42">
        <v>0</v>
      </c>
      <c r="N320" s="42">
        <f t="shared" si="69"/>
        <v>0</v>
      </c>
      <c r="O320" s="42">
        <v>0</v>
      </c>
      <c r="P320" s="42">
        <v>0</v>
      </c>
    </row>
    <row r="321" spans="1:16" ht="37" x14ac:dyDescent="0.35">
      <c r="A321" s="6"/>
      <c r="B321" s="6"/>
      <c r="C321" s="47" t="s">
        <v>164</v>
      </c>
      <c r="D321" s="53" t="s">
        <v>52</v>
      </c>
      <c r="E321" s="50">
        <f t="shared" si="66"/>
        <v>500</v>
      </c>
      <c r="F321" s="50">
        <f>F325</f>
        <v>500</v>
      </c>
      <c r="G321" s="50">
        <f>G325</f>
        <v>0</v>
      </c>
      <c r="H321" s="50">
        <f t="shared" si="67"/>
        <v>800</v>
      </c>
      <c r="I321" s="50">
        <f>I325</f>
        <v>800</v>
      </c>
      <c r="J321" s="50">
        <f>J325</f>
        <v>0</v>
      </c>
      <c r="K321" s="50">
        <f t="shared" si="68"/>
        <v>800</v>
      </c>
      <c r="L321" s="50">
        <f>L325</f>
        <v>800</v>
      </c>
      <c r="M321" s="50">
        <f>M325</f>
        <v>0</v>
      </c>
      <c r="N321" s="50">
        <f t="shared" si="69"/>
        <v>800</v>
      </c>
      <c r="O321" s="50">
        <f>O325</f>
        <v>800</v>
      </c>
      <c r="P321" s="50">
        <f>P325</f>
        <v>0</v>
      </c>
    </row>
    <row r="322" spans="1:16" ht="18.5" x14ac:dyDescent="0.35">
      <c r="C322" s="39"/>
      <c r="D322" s="40" t="s">
        <v>57</v>
      </c>
      <c r="E322" s="41">
        <f t="shared" si="66"/>
        <v>0</v>
      </c>
      <c r="F322" s="41">
        <f>SUM(F323:F324)</f>
        <v>0</v>
      </c>
      <c r="G322" s="41">
        <f>SUM(G323:G324)</f>
        <v>0</v>
      </c>
      <c r="H322" s="41">
        <f t="shared" si="67"/>
        <v>0</v>
      </c>
      <c r="I322" s="41">
        <f>SUM(I323:I324)</f>
        <v>0</v>
      </c>
      <c r="J322" s="41">
        <f>SUM(J323:J324)</f>
        <v>0</v>
      </c>
      <c r="K322" s="41">
        <f t="shared" si="68"/>
        <v>0</v>
      </c>
      <c r="L322" s="41">
        <f>SUM(L323:L324)</f>
        <v>0</v>
      </c>
      <c r="M322" s="41">
        <f>SUM(M323:M324)</f>
        <v>0</v>
      </c>
      <c r="N322" s="41">
        <f t="shared" si="69"/>
        <v>0</v>
      </c>
      <c r="O322" s="41">
        <f>SUM(O323:O324)</f>
        <v>0</v>
      </c>
      <c r="P322" s="41">
        <f>SUM(P323:P324)</f>
        <v>0</v>
      </c>
    </row>
    <row r="323" spans="1:16" ht="18.5" x14ac:dyDescent="0.35">
      <c r="C323" s="39"/>
      <c r="D323" s="46" t="s">
        <v>89</v>
      </c>
      <c r="E323" s="42">
        <f t="shared" si="66"/>
        <v>0</v>
      </c>
      <c r="F323" s="42">
        <v>0</v>
      </c>
      <c r="G323" s="42">
        <v>0</v>
      </c>
      <c r="H323" s="42">
        <f t="shared" si="67"/>
        <v>0</v>
      </c>
      <c r="I323" s="42">
        <v>0</v>
      </c>
      <c r="J323" s="42">
        <v>0</v>
      </c>
      <c r="K323" s="42">
        <f t="shared" si="68"/>
        <v>0</v>
      </c>
      <c r="L323" s="42">
        <v>0</v>
      </c>
      <c r="M323" s="42">
        <v>0</v>
      </c>
      <c r="N323" s="42">
        <f t="shared" si="69"/>
        <v>0</v>
      </c>
      <c r="O323" s="42">
        <v>0</v>
      </c>
      <c r="P323" s="42">
        <v>0</v>
      </c>
    </row>
    <row r="324" spans="1:16" ht="18.5" x14ac:dyDescent="0.35">
      <c r="C324" s="39"/>
      <c r="D324" s="46" t="s">
        <v>61</v>
      </c>
      <c r="E324" s="42">
        <f t="shared" si="66"/>
        <v>0</v>
      </c>
      <c r="F324" s="42">
        <v>0</v>
      </c>
      <c r="G324" s="42">
        <v>0</v>
      </c>
      <c r="H324" s="42">
        <f t="shared" si="67"/>
        <v>0</v>
      </c>
      <c r="I324" s="42">
        <v>0</v>
      </c>
      <c r="J324" s="42">
        <v>0</v>
      </c>
      <c r="K324" s="42">
        <f t="shared" si="68"/>
        <v>0</v>
      </c>
      <c r="L324" s="42">
        <v>0</v>
      </c>
      <c r="M324" s="42">
        <v>0</v>
      </c>
      <c r="N324" s="42">
        <f t="shared" si="69"/>
        <v>0</v>
      </c>
      <c r="O324" s="42">
        <v>0</v>
      </c>
      <c r="P324" s="42">
        <v>0</v>
      </c>
    </row>
    <row r="325" spans="1:16" ht="148" x14ac:dyDescent="0.35">
      <c r="C325" s="39"/>
      <c r="D325" s="46" t="s">
        <v>105</v>
      </c>
      <c r="E325" s="42">
        <f t="shared" si="66"/>
        <v>500</v>
      </c>
      <c r="F325" s="42">
        <v>500</v>
      </c>
      <c r="G325" s="42">
        <v>0</v>
      </c>
      <c r="H325" s="42">
        <f t="shared" si="67"/>
        <v>800</v>
      </c>
      <c r="I325" s="42">
        <v>800</v>
      </c>
      <c r="J325" s="42">
        <v>0</v>
      </c>
      <c r="K325" s="42">
        <f t="shared" si="68"/>
        <v>800</v>
      </c>
      <c r="L325" s="42">
        <v>800</v>
      </c>
      <c r="M325" s="42">
        <v>0</v>
      </c>
      <c r="N325" s="42">
        <f t="shared" si="69"/>
        <v>800</v>
      </c>
      <c r="O325" s="42">
        <v>800</v>
      </c>
      <c r="P325" s="42">
        <v>0</v>
      </c>
    </row>
    <row r="326" spans="1:16" ht="37" x14ac:dyDescent="0.35">
      <c r="B326" s="20" t="s">
        <v>266</v>
      </c>
      <c r="C326" s="43" t="s">
        <v>165</v>
      </c>
      <c r="D326" s="44" t="s">
        <v>53</v>
      </c>
      <c r="E326" s="45">
        <f t="shared" si="66"/>
        <v>30000</v>
      </c>
      <c r="F326" s="45">
        <f>F330</f>
        <v>30000</v>
      </c>
      <c r="G326" s="45">
        <f>G330</f>
        <v>0</v>
      </c>
      <c r="H326" s="45">
        <f t="shared" si="67"/>
        <v>55000</v>
      </c>
      <c r="I326" s="45">
        <f>I330</f>
        <v>55000</v>
      </c>
      <c r="J326" s="45">
        <f>J330</f>
        <v>0</v>
      </c>
      <c r="K326" s="45">
        <f t="shared" si="68"/>
        <v>55000</v>
      </c>
      <c r="L326" s="45">
        <f>L330</f>
        <v>55000</v>
      </c>
      <c r="M326" s="45">
        <f>M330</f>
        <v>0</v>
      </c>
      <c r="N326" s="45">
        <f t="shared" si="69"/>
        <v>55000</v>
      </c>
      <c r="O326" s="45">
        <f>O330</f>
        <v>55000</v>
      </c>
      <c r="P326" s="45">
        <f>P330</f>
        <v>0</v>
      </c>
    </row>
    <row r="327" spans="1:16" ht="18.5" x14ac:dyDescent="0.35">
      <c r="C327" s="39"/>
      <c r="D327" s="40" t="s">
        <v>57</v>
      </c>
      <c r="E327" s="41">
        <f t="shared" ref="E327:E367" si="70">F327+G327</f>
        <v>8</v>
      </c>
      <c r="F327" s="41">
        <f>SUM(F328:F329)</f>
        <v>8</v>
      </c>
      <c r="G327" s="41">
        <f>SUM(G328:G329)</f>
        <v>0</v>
      </c>
      <c r="H327" s="41">
        <f t="shared" si="67"/>
        <v>8</v>
      </c>
      <c r="I327" s="41">
        <f>I328+I329</f>
        <v>8</v>
      </c>
      <c r="J327" s="41">
        <f>SUM(J328:J329)</f>
        <v>0</v>
      </c>
      <c r="K327" s="41">
        <f t="shared" si="68"/>
        <v>8</v>
      </c>
      <c r="L327" s="41">
        <f>L328+L329</f>
        <v>8</v>
      </c>
      <c r="M327" s="41">
        <f>SUM(M328:M329)</f>
        <v>0</v>
      </c>
      <c r="N327" s="41">
        <f t="shared" si="69"/>
        <v>8</v>
      </c>
      <c r="O327" s="41">
        <f>O328+O329</f>
        <v>8</v>
      </c>
      <c r="P327" s="41">
        <f>SUM(P328:P329)</f>
        <v>0</v>
      </c>
    </row>
    <row r="328" spans="1:16" ht="18.5" x14ac:dyDescent="0.35">
      <c r="C328" s="39"/>
      <c r="D328" s="46" t="s">
        <v>89</v>
      </c>
      <c r="E328" s="42">
        <f t="shared" si="70"/>
        <v>0</v>
      </c>
      <c r="F328" s="42">
        <v>0</v>
      </c>
      <c r="G328" s="42">
        <v>0</v>
      </c>
      <c r="H328" s="42">
        <f t="shared" si="67"/>
        <v>0</v>
      </c>
      <c r="I328" s="42">
        <v>0</v>
      </c>
      <c r="J328" s="42">
        <v>0</v>
      </c>
      <c r="K328" s="42">
        <f t="shared" si="68"/>
        <v>0</v>
      </c>
      <c r="L328" s="42">
        <v>0</v>
      </c>
      <c r="M328" s="42">
        <v>0</v>
      </c>
      <c r="N328" s="42">
        <f t="shared" si="69"/>
        <v>0</v>
      </c>
      <c r="O328" s="42">
        <v>0</v>
      </c>
      <c r="P328" s="42">
        <v>0</v>
      </c>
    </row>
    <row r="329" spans="1:16" ht="18.5" x14ac:dyDescent="0.35">
      <c r="C329" s="39"/>
      <c r="D329" s="46" t="s">
        <v>61</v>
      </c>
      <c r="E329" s="42">
        <f t="shared" si="70"/>
        <v>8</v>
      </c>
      <c r="F329" s="42">
        <v>8</v>
      </c>
      <c r="G329" s="42">
        <v>0</v>
      </c>
      <c r="H329" s="42">
        <f t="shared" si="67"/>
        <v>8</v>
      </c>
      <c r="I329" s="42">
        <v>8</v>
      </c>
      <c r="J329" s="42">
        <v>0</v>
      </c>
      <c r="K329" s="42">
        <f t="shared" si="68"/>
        <v>8</v>
      </c>
      <c r="L329" s="42">
        <v>8</v>
      </c>
      <c r="M329" s="42">
        <v>0</v>
      </c>
      <c r="N329" s="42">
        <f t="shared" si="69"/>
        <v>8</v>
      </c>
      <c r="O329" s="42">
        <v>8</v>
      </c>
      <c r="P329" s="42">
        <v>0</v>
      </c>
    </row>
    <row r="330" spans="1:16" ht="55.5" x14ac:dyDescent="0.35">
      <c r="C330" s="52"/>
      <c r="D330" s="46" t="s">
        <v>191</v>
      </c>
      <c r="E330" s="41">
        <f t="shared" si="70"/>
        <v>30000</v>
      </c>
      <c r="F330" s="41">
        <v>30000</v>
      </c>
      <c r="G330" s="41">
        <f>G331</f>
        <v>0</v>
      </c>
      <c r="H330" s="41">
        <f t="shared" si="67"/>
        <v>55000</v>
      </c>
      <c r="I330" s="41">
        <v>55000</v>
      </c>
      <c r="J330" s="41">
        <f>J331</f>
        <v>0</v>
      </c>
      <c r="K330" s="41">
        <f t="shared" si="68"/>
        <v>55000</v>
      </c>
      <c r="L330" s="41">
        <v>55000</v>
      </c>
      <c r="M330" s="41">
        <f>M331</f>
        <v>0</v>
      </c>
      <c r="N330" s="41">
        <f t="shared" si="69"/>
        <v>55000</v>
      </c>
      <c r="O330" s="41">
        <v>55000</v>
      </c>
      <c r="P330" s="41">
        <f>P331</f>
        <v>0</v>
      </c>
    </row>
    <row r="331" spans="1:16" ht="64.5" customHeight="1" x14ac:dyDescent="0.35">
      <c r="B331" s="20" t="s">
        <v>266</v>
      </c>
      <c r="C331" s="43" t="s">
        <v>166</v>
      </c>
      <c r="D331" s="44" t="s">
        <v>54</v>
      </c>
      <c r="E331" s="45">
        <f t="shared" si="70"/>
        <v>8860</v>
      </c>
      <c r="F331" s="45">
        <f>SUM(F335:F337)</f>
        <v>8860</v>
      </c>
      <c r="G331" s="45">
        <f>SUM(G335:G337)</f>
        <v>0</v>
      </c>
      <c r="H331" s="45">
        <f t="shared" si="67"/>
        <v>9000</v>
      </c>
      <c r="I331" s="45">
        <f>SUM(I335:I337)</f>
        <v>9000</v>
      </c>
      <c r="J331" s="45">
        <f>SUM(J335:J337)</f>
        <v>0</v>
      </c>
      <c r="K331" s="45">
        <f t="shared" si="68"/>
        <v>9000</v>
      </c>
      <c r="L331" s="45">
        <f>SUM(L335:L337)</f>
        <v>9000</v>
      </c>
      <c r="M331" s="45">
        <f>SUM(M335:M337)</f>
        <v>0</v>
      </c>
      <c r="N331" s="45">
        <f t="shared" si="69"/>
        <v>9000</v>
      </c>
      <c r="O331" s="45">
        <f>SUM(O335:O337)</f>
        <v>9000</v>
      </c>
      <c r="P331" s="45">
        <f>SUM(P335:P337)</f>
        <v>0</v>
      </c>
    </row>
    <row r="332" spans="1:16" ht="18.5" x14ac:dyDescent="0.35">
      <c r="C332" s="39"/>
      <c r="D332" s="40" t="s">
        <v>57</v>
      </c>
      <c r="E332" s="41">
        <f t="shared" si="70"/>
        <v>257</v>
      </c>
      <c r="F332" s="41">
        <f>SUM(F333:F334)</f>
        <v>257</v>
      </c>
      <c r="G332" s="41">
        <f>SUM(G333:G334)</f>
        <v>0</v>
      </c>
      <c r="H332" s="41">
        <f t="shared" ref="H332:H367" si="71">I332+J332</f>
        <v>81</v>
      </c>
      <c r="I332" s="41">
        <f>SUM(I333:I334)</f>
        <v>81</v>
      </c>
      <c r="J332" s="41">
        <f>SUM(J333:J334)</f>
        <v>0</v>
      </c>
      <c r="K332" s="41">
        <f t="shared" ref="K332:K367" si="72">L332+M332</f>
        <v>81</v>
      </c>
      <c r="L332" s="41">
        <f>SUM(L333:L334)</f>
        <v>81</v>
      </c>
      <c r="M332" s="41">
        <f>SUM(M333:M334)</f>
        <v>0</v>
      </c>
      <c r="N332" s="41">
        <f t="shared" ref="N332:N367" si="73">O332+P332</f>
        <v>81</v>
      </c>
      <c r="O332" s="41">
        <f>SUM(O333:O334)</f>
        <v>81</v>
      </c>
      <c r="P332" s="41">
        <f>SUM(P333:P334)</f>
        <v>0</v>
      </c>
    </row>
    <row r="333" spans="1:16" ht="18.5" x14ac:dyDescent="0.35">
      <c r="C333" s="39"/>
      <c r="D333" s="46" t="s">
        <v>89</v>
      </c>
      <c r="E333" s="42">
        <f t="shared" si="70"/>
        <v>176</v>
      </c>
      <c r="F333" s="42">
        <v>176</v>
      </c>
      <c r="G333" s="42">
        <v>0</v>
      </c>
      <c r="H333" s="42">
        <f t="shared" si="71"/>
        <v>0</v>
      </c>
      <c r="I333" s="42">
        <v>0</v>
      </c>
      <c r="J333" s="42">
        <v>0</v>
      </c>
      <c r="K333" s="42">
        <f t="shared" si="72"/>
        <v>0</v>
      </c>
      <c r="L333" s="42">
        <v>0</v>
      </c>
      <c r="M333" s="42">
        <v>0</v>
      </c>
      <c r="N333" s="42">
        <f t="shared" si="73"/>
        <v>0</v>
      </c>
      <c r="O333" s="42">
        <v>0</v>
      </c>
      <c r="P333" s="42">
        <v>0</v>
      </c>
    </row>
    <row r="334" spans="1:16" ht="18.5" x14ac:dyDescent="0.35">
      <c r="C334" s="39"/>
      <c r="D334" s="46" t="s">
        <v>61</v>
      </c>
      <c r="E334" s="42">
        <f t="shared" si="70"/>
        <v>81</v>
      </c>
      <c r="F334" s="42">
        <f>51+30</f>
        <v>81</v>
      </c>
      <c r="G334" s="42">
        <v>0</v>
      </c>
      <c r="H334" s="42">
        <f t="shared" si="71"/>
        <v>81</v>
      </c>
      <c r="I334" s="42">
        <f>51+30</f>
        <v>81</v>
      </c>
      <c r="J334" s="42">
        <v>0</v>
      </c>
      <c r="K334" s="42">
        <f t="shared" si="72"/>
        <v>81</v>
      </c>
      <c r="L334" s="42">
        <f>51+30</f>
        <v>81</v>
      </c>
      <c r="M334" s="42">
        <v>0</v>
      </c>
      <c r="N334" s="42">
        <f t="shared" si="73"/>
        <v>81</v>
      </c>
      <c r="O334" s="42">
        <f>51+30</f>
        <v>81</v>
      </c>
      <c r="P334" s="42">
        <v>0</v>
      </c>
    </row>
    <row r="335" spans="1:16" s="9" customFormat="1" ht="37" x14ac:dyDescent="0.35">
      <c r="A335" s="8"/>
      <c r="B335" s="8"/>
      <c r="C335" s="52"/>
      <c r="D335" s="46" t="s">
        <v>55</v>
      </c>
      <c r="E335" s="55">
        <f t="shared" si="70"/>
        <v>770</v>
      </c>
      <c r="F335" s="55">
        <v>770</v>
      </c>
      <c r="G335" s="55">
        <v>0</v>
      </c>
      <c r="H335" s="55">
        <f t="shared" si="71"/>
        <v>800</v>
      </c>
      <c r="I335" s="55">
        <v>800</v>
      </c>
      <c r="J335" s="55">
        <v>0</v>
      </c>
      <c r="K335" s="55">
        <f t="shared" si="72"/>
        <v>800</v>
      </c>
      <c r="L335" s="55">
        <v>800</v>
      </c>
      <c r="M335" s="55">
        <v>0</v>
      </c>
      <c r="N335" s="55">
        <f t="shared" si="73"/>
        <v>800</v>
      </c>
      <c r="O335" s="55">
        <v>800</v>
      </c>
      <c r="P335" s="55">
        <v>0</v>
      </c>
    </row>
    <row r="336" spans="1:16" s="9" customFormat="1" ht="18.5" x14ac:dyDescent="0.35">
      <c r="A336" s="8"/>
      <c r="B336" s="8"/>
      <c r="C336" s="52"/>
      <c r="D336" s="46" t="s">
        <v>178</v>
      </c>
      <c r="E336" s="55">
        <f t="shared" si="70"/>
        <v>6000</v>
      </c>
      <c r="F336" s="55">
        <v>6000</v>
      </c>
      <c r="G336" s="55">
        <v>0</v>
      </c>
      <c r="H336" s="55">
        <f t="shared" si="71"/>
        <v>6110</v>
      </c>
      <c r="I336" s="55">
        <v>6110</v>
      </c>
      <c r="J336" s="55">
        <v>0</v>
      </c>
      <c r="K336" s="55">
        <f t="shared" si="72"/>
        <v>6110</v>
      </c>
      <c r="L336" s="55">
        <v>6110</v>
      </c>
      <c r="M336" s="55">
        <v>0</v>
      </c>
      <c r="N336" s="55">
        <f t="shared" si="73"/>
        <v>6110</v>
      </c>
      <c r="O336" s="55">
        <v>6110</v>
      </c>
      <c r="P336" s="55">
        <v>0</v>
      </c>
    </row>
    <row r="337" spans="1:16" s="10" customFormat="1" ht="55.5" x14ac:dyDescent="0.35">
      <c r="A337" s="11"/>
      <c r="B337" s="11"/>
      <c r="C337" s="52"/>
      <c r="D337" s="46" t="s">
        <v>200</v>
      </c>
      <c r="E337" s="55">
        <f t="shared" si="70"/>
        <v>2090</v>
      </c>
      <c r="F337" s="55">
        <v>2090</v>
      </c>
      <c r="G337" s="55">
        <v>0</v>
      </c>
      <c r="H337" s="55">
        <f t="shared" si="71"/>
        <v>2090</v>
      </c>
      <c r="I337" s="55">
        <v>2090</v>
      </c>
      <c r="J337" s="55">
        <v>0</v>
      </c>
      <c r="K337" s="55">
        <f t="shared" si="72"/>
        <v>2090</v>
      </c>
      <c r="L337" s="55">
        <v>2090</v>
      </c>
      <c r="M337" s="55">
        <v>0</v>
      </c>
      <c r="N337" s="55">
        <f t="shared" si="73"/>
        <v>2090</v>
      </c>
      <c r="O337" s="55">
        <v>2090</v>
      </c>
      <c r="P337" s="55">
        <v>0</v>
      </c>
    </row>
    <row r="338" spans="1:16" ht="57" customHeight="1" x14ac:dyDescent="0.35">
      <c r="B338" s="20" t="s">
        <v>266</v>
      </c>
      <c r="C338" s="43" t="s">
        <v>167</v>
      </c>
      <c r="D338" s="44" t="s">
        <v>114</v>
      </c>
      <c r="E338" s="45">
        <f t="shared" si="70"/>
        <v>61835</v>
      </c>
      <c r="F338" s="45">
        <f>F342+F346+F351+F356+F360+F364</f>
        <v>61835</v>
      </c>
      <c r="G338" s="45">
        <f>G342+G346+G351+G356+G360+G364</f>
        <v>0</v>
      </c>
      <c r="H338" s="45">
        <f t="shared" si="71"/>
        <v>105000</v>
      </c>
      <c r="I338" s="45">
        <f>I342+I346+I351+I356+I360+I364</f>
        <v>105000</v>
      </c>
      <c r="J338" s="45">
        <f>J342+J346+J351+J356+J360+J364</f>
        <v>0</v>
      </c>
      <c r="K338" s="45">
        <f t="shared" si="72"/>
        <v>106000</v>
      </c>
      <c r="L338" s="45">
        <f>L342+L346+L351+L356+L360+L364</f>
        <v>106000</v>
      </c>
      <c r="M338" s="45">
        <f t="shared" ref="M338:M341" si="74">M342+M346+M351+M356+M360+M364</f>
        <v>0</v>
      </c>
      <c r="N338" s="45">
        <f t="shared" si="73"/>
        <v>110000</v>
      </c>
      <c r="O338" s="45">
        <f>O342+O346+O351+O356+O360+O364</f>
        <v>110000</v>
      </c>
      <c r="P338" s="45">
        <f t="shared" ref="P338:P341" si="75">P342+P346+P351+P356+P360+P364</f>
        <v>0</v>
      </c>
    </row>
    <row r="339" spans="1:16" ht="18.5" x14ac:dyDescent="0.35">
      <c r="C339" s="39"/>
      <c r="D339" s="40" t="s">
        <v>57</v>
      </c>
      <c r="E339" s="56">
        <f t="shared" si="70"/>
        <v>8</v>
      </c>
      <c r="F339" s="56">
        <f t="shared" ref="F339:F341" si="76">F343+F347+F352+F357+F361+F365</f>
        <v>8</v>
      </c>
      <c r="G339" s="55">
        <f t="shared" ref="G339:G341" si="77">G343+G347+G352+G361+G365</f>
        <v>0</v>
      </c>
      <c r="H339" s="56">
        <f t="shared" si="71"/>
        <v>8</v>
      </c>
      <c r="I339" s="56">
        <f t="shared" ref="I339:I341" si="78">I343+I347+I352+I357+I361+I365</f>
        <v>8</v>
      </c>
      <c r="J339" s="55">
        <f t="shared" ref="J339:J341" si="79">J343+J347+J352+J361+J365</f>
        <v>0</v>
      </c>
      <c r="K339" s="56">
        <f t="shared" si="72"/>
        <v>8</v>
      </c>
      <c r="L339" s="56">
        <f t="shared" ref="L339:L341" si="80">L343+L347+L352+L357+L361+L365</f>
        <v>8</v>
      </c>
      <c r="M339" s="55">
        <f t="shared" si="74"/>
        <v>0</v>
      </c>
      <c r="N339" s="56">
        <f t="shared" si="73"/>
        <v>8</v>
      </c>
      <c r="O339" s="56">
        <f t="shared" ref="O339:O341" si="81">O343+O347+O352+O357+O361+O365</f>
        <v>8</v>
      </c>
      <c r="P339" s="55">
        <f t="shared" si="75"/>
        <v>0</v>
      </c>
    </row>
    <row r="340" spans="1:16" ht="18.5" x14ac:dyDescent="0.35">
      <c r="C340" s="39"/>
      <c r="D340" s="46" t="s">
        <v>89</v>
      </c>
      <c r="E340" s="56">
        <f t="shared" si="70"/>
        <v>0</v>
      </c>
      <c r="F340" s="56">
        <f t="shared" si="76"/>
        <v>0</v>
      </c>
      <c r="G340" s="55">
        <f t="shared" si="77"/>
        <v>0</v>
      </c>
      <c r="H340" s="56">
        <f t="shared" si="71"/>
        <v>0</v>
      </c>
      <c r="I340" s="56">
        <f t="shared" si="78"/>
        <v>0</v>
      </c>
      <c r="J340" s="55">
        <f t="shared" si="79"/>
        <v>0</v>
      </c>
      <c r="K340" s="56">
        <f t="shared" si="72"/>
        <v>0</v>
      </c>
      <c r="L340" s="56">
        <f t="shared" si="80"/>
        <v>0</v>
      </c>
      <c r="M340" s="55">
        <f t="shared" si="74"/>
        <v>0</v>
      </c>
      <c r="N340" s="56">
        <f t="shared" si="73"/>
        <v>0</v>
      </c>
      <c r="O340" s="56">
        <f t="shared" si="81"/>
        <v>0</v>
      </c>
      <c r="P340" s="55">
        <f t="shared" si="75"/>
        <v>0</v>
      </c>
    </row>
    <row r="341" spans="1:16" ht="18.5" x14ac:dyDescent="0.35">
      <c r="C341" s="39"/>
      <c r="D341" s="46" t="s">
        <v>61</v>
      </c>
      <c r="E341" s="56">
        <f t="shared" si="70"/>
        <v>8</v>
      </c>
      <c r="F341" s="56">
        <f t="shared" si="76"/>
        <v>8</v>
      </c>
      <c r="G341" s="55">
        <f t="shared" si="77"/>
        <v>0</v>
      </c>
      <c r="H341" s="56">
        <f t="shared" si="71"/>
        <v>8</v>
      </c>
      <c r="I341" s="56">
        <f t="shared" si="78"/>
        <v>8</v>
      </c>
      <c r="J341" s="55">
        <f t="shared" si="79"/>
        <v>0</v>
      </c>
      <c r="K341" s="56">
        <f t="shared" si="72"/>
        <v>8</v>
      </c>
      <c r="L341" s="56">
        <f t="shared" si="80"/>
        <v>8</v>
      </c>
      <c r="M341" s="55">
        <f t="shared" si="74"/>
        <v>0</v>
      </c>
      <c r="N341" s="56">
        <f t="shared" si="73"/>
        <v>8</v>
      </c>
      <c r="O341" s="56">
        <f t="shared" si="81"/>
        <v>8</v>
      </c>
      <c r="P341" s="55">
        <f t="shared" si="75"/>
        <v>0</v>
      </c>
    </row>
    <row r="342" spans="1:16" ht="55.5" customHeight="1" x14ac:dyDescent="0.35">
      <c r="A342" s="6"/>
      <c r="B342" s="6"/>
      <c r="C342" s="47" t="s">
        <v>168</v>
      </c>
      <c r="D342" s="53" t="s">
        <v>110</v>
      </c>
      <c r="E342" s="57">
        <f t="shared" si="70"/>
        <v>650</v>
      </c>
      <c r="F342" s="57">
        <v>650</v>
      </c>
      <c r="G342" s="57">
        <v>0</v>
      </c>
      <c r="H342" s="57">
        <f t="shared" si="71"/>
        <v>650</v>
      </c>
      <c r="I342" s="57">
        <v>650</v>
      </c>
      <c r="J342" s="57">
        <v>0</v>
      </c>
      <c r="K342" s="57">
        <f t="shared" si="72"/>
        <v>650</v>
      </c>
      <c r="L342" s="57">
        <v>650</v>
      </c>
      <c r="M342" s="57">
        <v>0</v>
      </c>
      <c r="N342" s="57">
        <f t="shared" si="73"/>
        <v>650</v>
      </c>
      <c r="O342" s="57">
        <v>650</v>
      </c>
      <c r="P342" s="57">
        <v>0</v>
      </c>
    </row>
    <row r="343" spans="1:16" ht="18.5" x14ac:dyDescent="0.35">
      <c r="C343" s="39"/>
      <c r="D343" s="40" t="s">
        <v>57</v>
      </c>
      <c r="E343" s="41">
        <f t="shared" si="70"/>
        <v>4</v>
      </c>
      <c r="F343" s="41">
        <f>SUM(F344:F345)</f>
        <v>4</v>
      </c>
      <c r="G343" s="41">
        <f>SUM(G344:G345)</f>
        <v>0</v>
      </c>
      <c r="H343" s="41">
        <f t="shared" si="71"/>
        <v>4</v>
      </c>
      <c r="I343" s="41">
        <f>SUM(I344:I345)</f>
        <v>4</v>
      </c>
      <c r="J343" s="41">
        <f>SUM(J344:J345)</f>
        <v>0</v>
      </c>
      <c r="K343" s="41">
        <f t="shared" si="72"/>
        <v>4</v>
      </c>
      <c r="L343" s="41">
        <f>SUM(L344:L345)</f>
        <v>4</v>
      </c>
      <c r="M343" s="41">
        <f>SUM(M344:M345)</f>
        <v>0</v>
      </c>
      <c r="N343" s="41">
        <f t="shared" si="73"/>
        <v>4</v>
      </c>
      <c r="O343" s="41">
        <f>SUM(O344:O345)</f>
        <v>4</v>
      </c>
      <c r="P343" s="41">
        <f>SUM(P344:P345)</f>
        <v>0</v>
      </c>
    </row>
    <row r="344" spans="1:16" ht="18.5" x14ac:dyDescent="0.35">
      <c r="C344" s="39"/>
      <c r="D344" s="46" t="s">
        <v>89</v>
      </c>
      <c r="E344" s="42">
        <f t="shared" si="70"/>
        <v>0</v>
      </c>
      <c r="F344" s="42">
        <v>0</v>
      </c>
      <c r="G344" s="42">
        <v>0</v>
      </c>
      <c r="H344" s="42">
        <f t="shared" si="71"/>
        <v>0</v>
      </c>
      <c r="I344" s="42">
        <v>0</v>
      </c>
      <c r="J344" s="42">
        <v>0</v>
      </c>
      <c r="K344" s="42">
        <f t="shared" si="72"/>
        <v>0</v>
      </c>
      <c r="L344" s="42">
        <v>0</v>
      </c>
      <c r="M344" s="42">
        <v>0</v>
      </c>
      <c r="N344" s="42">
        <f t="shared" si="73"/>
        <v>0</v>
      </c>
      <c r="O344" s="42">
        <v>0</v>
      </c>
      <c r="P344" s="42">
        <v>0</v>
      </c>
    </row>
    <row r="345" spans="1:16" ht="18.5" x14ac:dyDescent="0.35">
      <c r="C345" s="39"/>
      <c r="D345" s="46" t="s">
        <v>61</v>
      </c>
      <c r="E345" s="42">
        <f t="shared" si="70"/>
        <v>4</v>
      </c>
      <c r="F345" s="42">
        <v>4</v>
      </c>
      <c r="G345" s="42">
        <v>0</v>
      </c>
      <c r="H345" s="42">
        <f t="shared" si="71"/>
        <v>4</v>
      </c>
      <c r="I345" s="42">
        <v>4</v>
      </c>
      <c r="J345" s="42">
        <v>0</v>
      </c>
      <c r="K345" s="42">
        <f t="shared" si="72"/>
        <v>4</v>
      </c>
      <c r="L345" s="42">
        <v>4</v>
      </c>
      <c r="M345" s="42">
        <v>0</v>
      </c>
      <c r="N345" s="42">
        <f t="shared" si="73"/>
        <v>4</v>
      </c>
      <c r="O345" s="42">
        <v>4</v>
      </c>
      <c r="P345" s="42">
        <v>0</v>
      </c>
    </row>
    <row r="346" spans="1:16" ht="48" customHeight="1" x14ac:dyDescent="0.35">
      <c r="A346" s="6"/>
      <c r="B346" s="6"/>
      <c r="C346" s="47" t="s">
        <v>169</v>
      </c>
      <c r="D346" s="53" t="s">
        <v>112</v>
      </c>
      <c r="E346" s="57">
        <f t="shared" si="70"/>
        <v>5000</v>
      </c>
      <c r="F346" s="57">
        <f>F350</f>
        <v>5000</v>
      </c>
      <c r="G346" s="57">
        <f>G350</f>
        <v>0</v>
      </c>
      <c r="H346" s="57">
        <f t="shared" si="71"/>
        <v>7000</v>
      </c>
      <c r="I346" s="57">
        <f>I350</f>
        <v>7000</v>
      </c>
      <c r="J346" s="57">
        <f>J350</f>
        <v>0</v>
      </c>
      <c r="K346" s="57">
        <f t="shared" si="72"/>
        <v>7000</v>
      </c>
      <c r="L346" s="57">
        <f>L350</f>
        <v>7000</v>
      </c>
      <c r="M346" s="57">
        <f>M350</f>
        <v>0</v>
      </c>
      <c r="N346" s="57">
        <f t="shared" si="73"/>
        <v>7000</v>
      </c>
      <c r="O346" s="57">
        <f>O350</f>
        <v>7000</v>
      </c>
      <c r="P346" s="57">
        <f>P350</f>
        <v>0</v>
      </c>
    </row>
    <row r="347" spans="1:16" ht="18.5" x14ac:dyDescent="0.35">
      <c r="C347" s="39"/>
      <c r="D347" s="40" t="s">
        <v>57</v>
      </c>
      <c r="E347" s="41">
        <f t="shared" si="70"/>
        <v>0</v>
      </c>
      <c r="F347" s="41">
        <f>SUM(F348:F349)</f>
        <v>0</v>
      </c>
      <c r="G347" s="41">
        <f>SUM(G348:G349)</f>
        <v>0</v>
      </c>
      <c r="H347" s="41">
        <f t="shared" si="71"/>
        <v>0</v>
      </c>
      <c r="I347" s="41">
        <f>SUM(I348:I349)</f>
        <v>0</v>
      </c>
      <c r="J347" s="41">
        <f>SUM(J348:J349)</f>
        <v>0</v>
      </c>
      <c r="K347" s="41">
        <f t="shared" si="72"/>
        <v>0</v>
      </c>
      <c r="L347" s="41">
        <f>SUM(L348:L349)</f>
        <v>0</v>
      </c>
      <c r="M347" s="41">
        <f>SUM(M348:M349)</f>
        <v>0</v>
      </c>
      <c r="N347" s="41">
        <f t="shared" si="73"/>
        <v>0</v>
      </c>
      <c r="O347" s="41">
        <f>SUM(O348:O349)</f>
        <v>0</v>
      </c>
      <c r="P347" s="41">
        <f>SUM(P348:P349)</f>
        <v>0</v>
      </c>
    </row>
    <row r="348" spans="1:16" ht="18.5" x14ac:dyDescent="0.35">
      <c r="C348" s="39"/>
      <c r="D348" s="46" t="s">
        <v>58</v>
      </c>
      <c r="E348" s="42">
        <f t="shared" si="70"/>
        <v>0</v>
      </c>
      <c r="F348" s="42">
        <v>0</v>
      </c>
      <c r="G348" s="42">
        <v>0</v>
      </c>
      <c r="H348" s="42">
        <f t="shared" si="71"/>
        <v>0</v>
      </c>
      <c r="I348" s="42">
        <v>0</v>
      </c>
      <c r="J348" s="42">
        <v>0</v>
      </c>
      <c r="K348" s="42">
        <f t="shared" si="72"/>
        <v>0</v>
      </c>
      <c r="L348" s="42">
        <v>0</v>
      </c>
      <c r="M348" s="42">
        <v>0</v>
      </c>
      <c r="N348" s="42">
        <f t="shared" si="73"/>
        <v>0</v>
      </c>
      <c r="O348" s="42">
        <v>0</v>
      </c>
      <c r="P348" s="42">
        <v>0</v>
      </c>
    </row>
    <row r="349" spans="1:16" ht="18.5" x14ac:dyDescent="0.35">
      <c r="C349" s="39"/>
      <c r="D349" s="46" t="s">
        <v>59</v>
      </c>
      <c r="E349" s="42">
        <f t="shared" si="70"/>
        <v>0</v>
      </c>
      <c r="F349" s="42">
        <v>0</v>
      </c>
      <c r="G349" s="42">
        <v>0</v>
      </c>
      <c r="H349" s="42">
        <f t="shared" si="71"/>
        <v>0</v>
      </c>
      <c r="I349" s="42">
        <v>0</v>
      </c>
      <c r="J349" s="42">
        <v>0</v>
      </c>
      <c r="K349" s="42">
        <f t="shared" si="72"/>
        <v>0</v>
      </c>
      <c r="L349" s="42">
        <v>0</v>
      </c>
      <c r="M349" s="42">
        <v>0</v>
      </c>
      <c r="N349" s="42">
        <f t="shared" si="73"/>
        <v>0</v>
      </c>
      <c r="O349" s="42">
        <v>0</v>
      </c>
      <c r="P349" s="42">
        <v>0</v>
      </c>
    </row>
    <row r="350" spans="1:16" ht="37" x14ac:dyDescent="0.35">
      <c r="C350" s="39"/>
      <c r="D350" s="46" t="s">
        <v>171</v>
      </c>
      <c r="E350" s="42">
        <f t="shared" si="70"/>
        <v>5000</v>
      </c>
      <c r="F350" s="42">
        <v>5000</v>
      </c>
      <c r="G350" s="42">
        <v>0</v>
      </c>
      <c r="H350" s="42">
        <f t="shared" si="71"/>
        <v>7000</v>
      </c>
      <c r="I350" s="42">
        <v>7000</v>
      </c>
      <c r="J350" s="42">
        <v>0</v>
      </c>
      <c r="K350" s="42">
        <f t="shared" si="72"/>
        <v>7000</v>
      </c>
      <c r="L350" s="42">
        <v>7000</v>
      </c>
      <c r="M350" s="42">
        <v>0</v>
      </c>
      <c r="N350" s="42">
        <f t="shared" si="73"/>
        <v>7000</v>
      </c>
      <c r="O350" s="42">
        <v>7000</v>
      </c>
      <c r="P350" s="42">
        <v>0</v>
      </c>
    </row>
    <row r="351" spans="1:16" ht="68.25" customHeight="1" x14ac:dyDescent="0.35">
      <c r="A351" s="6"/>
      <c r="B351" s="6"/>
      <c r="C351" s="47" t="s">
        <v>170</v>
      </c>
      <c r="D351" s="53" t="s">
        <v>207</v>
      </c>
      <c r="E351" s="57">
        <f t="shared" si="70"/>
        <v>55000</v>
      </c>
      <c r="F351" s="57">
        <f>F355</f>
        <v>55000</v>
      </c>
      <c r="G351" s="57">
        <f>G355</f>
        <v>0</v>
      </c>
      <c r="H351" s="57">
        <f t="shared" si="71"/>
        <v>96165</v>
      </c>
      <c r="I351" s="57">
        <f>I355</f>
        <v>96165</v>
      </c>
      <c r="J351" s="57">
        <f>J355</f>
        <v>0</v>
      </c>
      <c r="K351" s="57">
        <f t="shared" si="72"/>
        <v>97165</v>
      </c>
      <c r="L351" s="57">
        <f>L355</f>
        <v>97165</v>
      </c>
      <c r="M351" s="57">
        <f>M355</f>
        <v>0</v>
      </c>
      <c r="N351" s="57">
        <f t="shared" si="73"/>
        <v>101165</v>
      </c>
      <c r="O351" s="57">
        <f>O355</f>
        <v>101165</v>
      </c>
      <c r="P351" s="57">
        <f>P355</f>
        <v>0</v>
      </c>
    </row>
    <row r="352" spans="1:16" ht="18.5" x14ac:dyDescent="0.35">
      <c r="C352" s="39"/>
      <c r="D352" s="40" t="s">
        <v>57</v>
      </c>
      <c r="E352" s="41">
        <f t="shared" si="70"/>
        <v>0</v>
      </c>
      <c r="F352" s="41">
        <f>SUM(F353:F354)</f>
        <v>0</v>
      </c>
      <c r="G352" s="41">
        <f>SUM(G353:G354)</f>
        <v>0</v>
      </c>
      <c r="H352" s="41">
        <f t="shared" si="71"/>
        <v>0</v>
      </c>
      <c r="I352" s="41">
        <f>SUM(I353:I354)</f>
        <v>0</v>
      </c>
      <c r="J352" s="41">
        <f>SUM(J353:J354)</f>
        <v>0</v>
      </c>
      <c r="K352" s="41">
        <f t="shared" si="72"/>
        <v>0</v>
      </c>
      <c r="L352" s="41">
        <f>SUM(L353:L354)</f>
        <v>0</v>
      </c>
      <c r="M352" s="41">
        <f>SUM(M353:M354)</f>
        <v>0</v>
      </c>
      <c r="N352" s="41">
        <f t="shared" si="73"/>
        <v>0</v>
      </c>
      <c r="O352" s="41">
        <f>SUM(O353:O354)</f>
        <v>0</v>
      </c>
      <c r="P352" s="41">
        <f>SUM(P353:P354)</f>
        <v>0</v>
      </c>
    </row>
    <row r="353" spans="1:16" ht="18.5" x14ac:dyDescent="0.35">
      <c r="C353" s="39"/>
      <c r="D353" s="46" t="s">
        <v>58</v>
      </c>
      <c r="E353" s="42">
        <f t="shared" si="70"/>
        <v>0</v>
      </c>
      <c r="F353" s="42">
        <v>0</v>
      </c>
      <c r="G353" s="42">
        <v>0</v>
      </c>
      <c r="H353" s="42">
        <f t="shared" si="71"/>
        <v>0</v>
      </c>
      <c r="I353" s="42">
        <v>0</v>
      </c>
      <c r="J353" s="42">
        <v>0</v>
      </c>
      <c r="K353" s="42">
        <f t="shared" si="72"/>
        <v>0</v>
      </c>
      <c r="L353" s="42">
        <v>0</v>
      </c>
      <c r="M353" s="42">
        <v>0</v>
      </c>
      <c r="N353" s="42">
        <f t="shared" si="73"/>
        <v>0</v>
      </c>
      <c r="O353" s="42">
        <v>0</v>
      </c>
      <c r="P353" s="42">
        <v>0</v>
      </c>
    </row>
    <row r="354" spans="1:16" ht="18.5" x14ac:dyDescent="0.35">
      <c r="C354" s="39"/>
      <c r="D354" s="46" t="s">
        <v>59</v>
      </c>
      <c r="E354" s="42">
        <f t="shared" si="70"/>
        <v>0</v>
      </c>
      <c r="F354" s="42">
        <v>0</v>
      </c>
      <c r="G354" s="42">
        <v>0</v>
      </c>
      <c r="H354" s="42">
        <f t="shared" si="71"/>
        <v>0</v>
      </c>
      <c r="I354" s="42">
        <v>0</v>
      </c>
      <c r="J354" s="42">
        <v>0</v>
      </c>
      <c r="K354" s="42">
        <f t="shared" si="72"/>
        <v>0</v>
      </c>
      <c r="L354" s="42">
        <v>0</v>
      </c>
      <c r="M354" s="42">
        <v>0</v>
      </c>
      <c r="N354" s="42">
        <f t="shared" si="73"/>
        <v>0</v>
      </c>
      <c r="O354" s="42">
        <v>0</v>
      </c>
      <c r="P354" s="42">
        <v>0</v>
      </c>
    </row>
    <row r="355" spans="1:16" ht="55.5" x14ac:dyDescent="0.35">
      <c r="C355" s="39"/>
      <c r="D355" s="46" t="s">
        <v>115</v>
      </c>
      <c r="E355" s="56">
        <f t="shared" si="70"/>
        <v>55000</v>
      </c>
      <c r="F355" s="56">
        <v>55000</v>
      </c>
      <c r="G355" s="56">
        <v>0</v>
      </c>
      <c r="H355" s="56">
        <f t="shared" si="71"/>
        <v>96165</v>
      </c>
      <c r="I355" s="56">
        <v>96165</v>
      </c>
      <c r="J355" s="56">
        <v>0</v>
      </c>
      <c r="K355" s="56">
        <f t="shared" si="72"/>
        <v>97165</v>
      </c>
      <c r="L355" s="56">
        <v>97165</v>
      </c>
      <c r="M355" s="56">
        <v>0</v>
      </c>
      <c r="N355" s="56">
        <f t="shared" si="73"/>
        <v>101165</v>
      </c>
      <c r="O355" s="56">
        <v>101165</v>
      </c>
      <c r="P355" s="56">
        <v>0</v>
      </c>
    </row>
    <row r="356" spans="1:16" ht="55.5" customHeight="1" x14ac:dyDescent="0.35">
      <c r="A356" s="6"/>
      <c r="B356" s="6"/>
      <c r="C356" s="47" t="s">
        <v>192</v>
      </c>
      <c r="D356" s="53" t="s">
        <v>193</v>
      </c>
      <c r="E356" s="57">
        <f t="shared" si="70"/>
        <v>85</v>
      </c>
      <c r="F356" s="57">
        <v>85</v>
      </c>
      <c r="G356" s="57">
        <v>0</v>
      </c>
      <c r="H356" s="57">
        <f t="shared" si="71"/>
        <v>85</v>
      </c>
      <c r="I356" s="57">
        <v>85</v>
      </c>
      <c r="J356" s="57">
        <v>0</v>
      </c>
      <c r="K356" s="57">
        <f t="shared" si="72"/>
        <v>85</v>
      </c>
      <c r="L356" s="57">
        <v>85</v>
      </c>
      <c r="M356" s="57">
        <v>0</v>
      </c>
      <c r="N356" s="57">
        <f t="shared" si="73"/>
        <v>85</v>
      </c>
      <c r="O356" s="57">
        <v>85</v>
      </c>
      <c r="P356" s="57">
        <v>0</v>
      </c>
    </row>
    <row r="357" spans="1:16" ht="18.5" x14ac:dyDescent="0.35">
      <c r="C357" s="39"/>
      <c r="D357" s="40" t="s">
        <v>57</v>
      </c>
      <c r="E357" s="41">
        <f t="shared" si="70"/>
        <v>4</v>
      </c>
      <c r="F357" s="41">
        <f>SUM(F358:F359)</f>
        <v>4</v>
      </c>
      <c r="G357" s="41">
        <f>SUM(G358:G359)</f>
        <v>0</v>
      </c>
      <c r="H357" s="41">
        <f t="shared" si="71"/>
        <v>4</v>
      </c>
      <c r="I357" s="41">
        <f>SUM(I358:I359)</f>
        <v>4</v>
      </c>
      <c r="J357" s="41">
        <f>SUM(J358:J359)</f>
        <v>0</v>
      </c>
      <c r="K357" s="41">
        <f t="shared" si="72"/>
        <v>4</v>
      </c>
      <c r="L357" s="41">
        <f>SUM(L358:L359)</f>
        <v>4</v>
      </c>
      <c r="M357" s="41">
        <f>SUM(M358:M359)</f>
        <v>0</v>
      </c>
      <c r="N357" s="41">
        <f t="shared" si="73"/>
        <v>4</v>
      </c>
      <c r="O357" s="41">
        <f>SUM(O358:O359)</f>
        <v>4</v>
      </c>
      <c r="P357" s="41">
        <f>SUM(P358:P359)</f>
        <v>0</v>
      </c>
    </row>
    <row r="358" spans="1:16" ht="18.5" x14ac:dyDescent="0.35">
      <c r="C358" s="39"/>
      <c r="D358" s="46" t="s">
        <v>89</v>
      </c>
      <c r="E358" s="42">
        <f t="shared" si="70"/>
        <v>0</v>
      </c>
      <c r="F358" s="42">
        <v>0</v>
      </c>
      <c r="G358" s="42">
        <v>0</v>
      </c>
      <c r="H358" s="42">
        <f t="shared" si="71"/>
        <v>0</v>
      </c>
      <c r="I358" s="42">
        <v>0</v>
      </c>
      <c r="J358" s="42">
        <v>0</v>
      </c>
      <c r="K358" s="42">
        <f t="shared" si="72"/>
        <v>0</v>
      </c>
      <c r="L358" s="42">
        <v>0</v>
      </c>
      <c r="M358" s="42">
        <v>0</v>
      </c>
      <c r="N358" s="42">
        <f t="shared" si="73"/>
        <v>0</v>
      </c>
      <c r="O358" s="42">
        <v>0</v>
      </c>
      <c r="P358" s="42">
        <v>0</v>
      </c>
    </row>
    <row r="359" spans="1:16" ht="18.5" x14ac:dyDescent="0.35">
      <c r="C359" s="39"/>
      <c r="D359" s="46" t="s">
        <v>61</v>
      </c>
      <c r="E359" s="42">
        <f t="shared" si="70"/>
        <v>4</v>
      </c>
      <c r="F359" s="42">
        <v>4</v>
      </c>
      <c r="G359" s="42">
        <v>0</v>
      </c>
      <c r="H359" s="42">
        <f t="shared" si="71"/>
        <v>4</v>
      </c>
      <c r="I359" s="42">
        <v>4</v>
      </c>
      <c r="J359" s="42">
        <v>0</v>
      </c>
      <c r="K359" s="42">
        <f t="shared" si="72"/>
        <v>4</v>
      </c>
      <c r="L359" s="42">
        <v>4</v>
      </c>
      <c r="M359" s="42">
        <v>0</v>
      </c>
      <c r="N359" s="42">
        <f t="shared" si="73"/>
        <v>4</v>
      </c>
      <c r="O359" s="42">
        <v>4</v>
      </c>
      <c r="P359" s="42">
        <v>0</v>
      </c>
    </row>
    <row r="360" spans="1:16" ht="55.5" customHeight="1" x14ac:dyDescent="0.35">
      <c r="A360" s="6"/>
      <c r="B360" s="6"/>
      <c r="C360" s="47" t="s">
        <v>174</v>
      </c>
      <c r="D360" s="53" t="s">
        <v>194</v>
      </c>
      <c r="E360" s="57">
        <f t="shared" si="70"/>
        <v>1100</v>
      </c>
      <c r="F360" s="57">
        <v>1100</v>
      </c>
      <c r="G360" s="57">
        <v>0</v>
      </c>
      <c r="H360" s="57">
        <f t="shared" si="71"/>
        <v>1100</v>
      </c>
      <c r="I360" s="57">
        <v>1100</v>
      </c>
      <c r="J360" s="57">
        <v>0</v>
      </c>
      <c r="K360" s="57">
        <f t="shared" si="72"/>
        <v>1100</v>
      </c>
      <c r="L360" s="57">
        <v>1100</v>
      </c>
      <c r="M360" s="57">
        <v>0</v>
      </c>
      <c r="N360" s="57">
        <f t="shared" si="73"/>
        <v>1100</v>
      </c>
      <c r="O360" s="57">
        <v>1100</v>
      </c>
      <c r="P360" s="57">
        <v>0</v>
      </c>
    </row>
    <row r="361" spans="1:16" ht="18.5" x14ac:dyDescent="0.35">
      <c r="C361" s="39"/>
      <c r="D361" s="40" t="s">
        <v>57</v>
      </c>
      <c r="E361" s="41">
        <f t="shared" si="70"/>
        <v>0</v>
      </c>
      <c r="F361" s="41">
        <f>SUM(F362:F363)</f>
        <v>0</v>
      </c>
      <c r="G361" s="41">
        <f>SUM(G362:G363)</f>
        <v>0</v>
      </c>
      <c r="H361" s="41">
        <f t="shared" si="71"/>
        <v>0</v>
      </c>
      <c r="I361" s="41">
        <f>SUM(I362:I363)</f>
        <v>0</v>
      </c>
      <c r="J361" s="41">
        <f>SUM(J362:J363)</f>
        <v>0</v>
      </c>
      <c r="K361" s="41">
        <f t="shared" si="72"/>
        <v>0</v>
      </c>
      <c r="L361" s="41">
        <f>SUM(L362:L363)</f>
        <v>0</v>
      </c>
      <c r="M361" s="41">
        <f>SUM(M362:M363)</f>
        <v>0</v>
      </c>
      <c r="N361" s="41">
        <f t="shared" si="73"/>
        <v>0</v>
      </c>
      <c r="O361" s="41">
        <f>SUM(O362:O363)</f>
        <v>0</v>
      </c>
      <c r="P361" s="41">
        <f>SUM(P362:P363)</f>
        <v>0</v>
      </c>
    </row>
    <row r="362" spans="1:16" ht="18.5" x14ac:dyDescent="0.35">
      <c r="C362" s="39"/>
      <c r="D362" s="46" t="s">
        <v>89</v>
      </c>
      <c r="E362" s="42">
        <f t="shared" si="70"/>
        <v>0</v>
      </c>
      <c r="F362" s="42">
        <v>0</v>
      </c>
      <c r="G362" s="42">
        <v>0</v>
      </c>
      <c r="H362" s="42">
        <f t="shared" si="71"/>
        <v>0</v>
      </c>
      <c r="I362" s="42">
        <v>0</v>
      </c>
      <c r="J362" s="42">
        <v>0</v>
      </c>
      <c r="K362" s="42">
        <f t="shared" si="72"/>
        <v>0</v>
      </c>
      <c r="L362" s="42">
        <v>0</v>
      </c>
      <c r="M362" s="42">
        <v>0</v>
      </c>
      <c r="N362" s="42">
        <f t="shared" si="73"/>
        <v>0</v>
      </c>
      <c r="O362" s="42">
        <v>0</v>
      </c>
      <c r="P362" s="42">
        <v>0</v>
      </c>
    </row>
    <row r="363" spans="1:16" ht="18.5" x14ac:dyDescent="0.35">
      <c r="C363" s="39"/>
      <c r="D363" s="46" t="s">
        <v>61</v>
      </c>
      <c r="E363" s="42">
        <f t="shared" si="70"/>
        <v>0</v>
      </c>
      <c r="F363" s="42">
        <v>0</v>
      </c>
      <c r="G363" s="42">
        <v>0</v>
      </c>
      <c r="H363" s="42">
        <f t="shared" si="71"/>
        <v>0</v>
      </c>
      <c r="I363" s="42">
        <v>0</v>
      </c>
      <c r="J363" s="42">
        <v>0</v>
      </c>
      <c r="K363" s="42">
        <f t="shared" si="72"/>
        <v>0</v>
      </c>
      <c r="L363" s="42">
        <v>0</v>
      </c>
      <c r="M363" s="42">
        <v>0</v>
      </c>
      <c r="N363" s="42">
        <f t="shared" si="73"/>
        <v>0</v>
      </c>
      <c r="O363" s="42">
        <v>0</v>
      </c>
      <c r="P363" s="42">
        <v>0</v>
      </c>
    </row>
    <row r="364" spans="1:16" ht="89.25" customHeight="1" x14ac:dyDescent="0.35">
      <c r="A364" s="6"/>
      <c r="B364" s="6"/>
      <c r="C364" s="47" t="s">
        <v>176</v>
      </c>
      <c r="D364" s="53" t="s">
        <v>177</v>
      </c>
      <c r="E364" s="57">
        <f t="shared" si="70"/>
        <v>0</v>
      </c>
      <c r="F364" s="57">
        <v>0</v>
      </c>
      <c r="G364" s="57">
        <v>0</v>
      </c>
      <c r="H364" s="57">
        <f t="shared" si="71"/>
        <v>0</v>
      </c>
      <c r="I364" s="57">
        <v>0</v>
      </c>
      <c r="J364" s="57">
        <v>0</v>
      </c>
      <c r="K364" s="57">
        <f t="shared" si="72"/>
        <v>0</v>
      </c>
      <c r="L364" s="57">
        <v>0</v>
      </c>
      <c r="M364" s="57">
        <v>0</v>
      </c>
      <c r="N364" s="57">
        <f t="shared" si="73"/>
        <v>0</v>
      </c>
      <c r="O364" s="57">
        <v>0</v>
      </c>
      <c r="P364" s="57">
        <v>0</v>
      </c>
    </row>
    <row r="365" spans="1:16" ht="18.5" x14ac:dyDescent="0.35">
      <c r="C365" s="39"/>
      <c r="D365" s="40" t="s">
        <v>57</v>
      </c>
      <c r="E365" s="41">
        <f t="shared" si="70"/>
        <v>0</v>
      </c>
      <c r="F365" s="41">
        <f>SUM(F366:F367)</f>
        <v>0</v>
      </c>
      <c r="G365" s="41">
        <f>SUM(G366:G367)</f>
        <v>0</v>
      </c>
      <c r="H365" s="41">
        <f t="shared" si="71"/>
        <v>0</v>
      </c>
      <c r="I365" s="41">
        <f>SUM(I366:I367)</f>
        <v>0</v>
      </c>
      <c r="J365" s="41">
        <f>SUM(J366:J367)</f>
        <v>0</v>
      </c>
      <c r="K365" s="41">
        <f t="shared" si="72"/>
        <v>0</v>
      </c>
      <c r="L365" s="41">
        <f>SUM(L366:L367)</f>
        <v>0</v>
      </c>
      <c r="M365" s="41">
        <f>SUM(M366:M367)</f>
        <v>0</v>
      </c>
      <c r="N365" s="41">
        <f t="shared" si="73"/>
        <v>0</v>
      </c>
      <c r="O365" s="41">
        <f>SUM(O366:O367)</f>
        <v>0</v>
      </c>
      <c r="P365" s="41">
        <f>SUM(P366:P367)</f>
        <v>0</v>
      </c>
    </row>
    <row r="366" spans="1:16" ht="18.5" x14ac:dyDescent="0.35">
      <c r="C366" s="39"/>
      <c r="D366" s="46" t="s">
        <v>89</v>
      </c>
      <c r="E366" s="42">
        <f t="shared" si="70"/>
        <v>0</v>
      </c>
      <c r="F366" s="42">
        <v>0</v>
      </c>
      <c r="G366" s="42">
        <v>0</v>
      </c>
      <c r="H366" s="42">
        <f t="shared" si="71"/>
        <v>0</v>
      </c>
      <c r="I366" s="42">
        <v>0</v>
      </c>
      <c r="J366" s="42">
        <v>0</v>
      </c>
      <c r="K366" s="42">
        <f t="shared" si="72"/>
        <v>0</v>
      </c>
      <c r="L366" s="42">
        <v>0</v>
      </c>
      <c r="M366" s="42">
        <v>0</v>
      </c>
      <c r="N366" s="42">
        <f t="shared" si="73"/>
        <v>0</v>
      </c>
      <c r="O366" s="42">
        <v>0</v>
      </c>
      <c r="P366" s="42">
        <v>0</v>
      </c>
    </row>
    <row r="367" spans="1:16" ht="18.5" x14ac:dyDescent="0.35">
      <c r="C367" s="39"/>
      <c r="D367" s="46" t="s">
        <v>61</v>
      </c>
      <c r="E367" s="42">
        <f t="shared" si="70"/>
        <v>0</v>
      </c>
      <c r="F367" s="42">
        <v>0</v>
      </c>
      <c r="G367" s="42">
        <v>0</v>
      </c>
      <c r="H367" s="42">
        <f t="shared" si="71"/>
        <v>0</v>
      </c>
      <c r="I367" s="42">
        <v>0</v>
      </c>
      <c r="J367" s="42">
        <v>0</v>
      </c>
      <c r="K367" s="42">
        <f t="shared" si="72"/>
        <v>0</v>
      </c>
      <c r="L367" s="42">
        <v>0</v>
      </c>
      <c r="M367" s="42">
        <v>0</v>
      </c>
      <c r="N367" s="42">
        <f t="shared" si="73"/>
        <v>0</v>
      </c>
      <c r="O367" s="42">
        <v>0</v>
      </c>
      <c r="P367" s="42">
        <v>0</v>
      </c>
    </row>
  </sheetData>
  <autoFilter ref="B6:P367"/>
  <mergeCells count="10">
    <mergeCell ref="O1:P1"/>
    <mergeCell ref="C2:P2"/>
    <mergeCell ref="A3:A5"/>
    <mergeCell ref="C3:C5"/>
    <mergeCell ref="D3:D5"/>
    <mergeCell ref="E4:G4"/>
    <mergeCell ref="H4:J4"/>
    <mergeCell ref="K4:M4"/>
    <mergeCell ref="N4:P4"/>
    <mergeCell ref="E3:P3"/>
  </mergeCells>
  <pageMargins left="0.23622047244094499" right="0.23622047244094499" top="0.41" bottom="0.26" header="0.31496062992126" footer="0.22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3.2</vt:lpstr>
      <vt:lpstr>'3.2'!Print_Area</vt:lpstr>
      <vt:lpstr>'3.2'!Print_Titles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Daji</cp:lastModifiedBy>
  <cp:lastPrinted>2021-01-28T11:38:45Z</cp:lastPrinted>
  <dcterms:created xsi:type="dcterms:W3CDTF">2015-11-13T09:57:34Z</dcterms:created>
  <dcterms:modified xsi:type="dcterms:W3CDTF">2021-01-28T11:39:47Z</dcterms:modified>
</cp:coreProperties>
</file>